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tabRatio="785" activeTab="0"/>
  </bookViews>
  <sheets>
    <sheet name="化隆县7月30批" sheetId="1" r:id="rId1"/>
    <sheet name="菜单数据" sheetId="2" state="hidden" r:id="rId2"/>
    <sheet name="报告汇总模板2（武汉各区）" sheetId="3" state="hidden" r:id="rId3"/>
    <sheet name="报告数据" sheetId="4" state="hidden" r:id="rId4"/>
  </sheets>
  <definedNames>
    <definedName name="半固态调味料_自制">'菜单数据'!$S$4:$S$5</definedName>
    <definedName name="餐饮店和饮品店自制饮料等">'菜单数据'!$I$4</definedName>
    <definedName name="餐饮具">'菜单数据'!$K$4:$K$5</definedName>
    <definedName name="大米制品_自制">'菜单数据'!$O$4:$O$5</definedName>
    <definedName name="复合调味料_自制">'菜单数据'!$G$4</definedName>
    <definedName name="复用餐饮具">'菜单数据'!$W$4:$W$5</definedName>
    <definedName name="糕点、面包_自制">'菜单数据'!$T$4:$T$5</definedName>
    <definedName name="糕点_自制">'菜单数据'!$H$4</definedName>
    <definedName name="煎炸用植物油">'菜单数据'!$L$4</definedName>
    <definedName name="酱腌菜_自制">'菜单数据'!$E$4</definedName>
    <definedName name="凉拌菜">'菜单数据'!$J$4</definedName>
    <definedName name="米粉、米线_自制">'菜单数据'!$O$4:$O$5</definedName>
    <definedName name="米面及其制品_自制">'菜单数据'!$C$4:$C$5</definedName>
    <definedName name="其他餐饮食品">'菜单数据'!$M$4</definedName>
    <definedName name="肉制品_自制">'菜单数据'!$D$4</definedName>
    <definedName name="生食水产品_自制">'菜单数据'!$R$4</definedName>
    <definedName name="熟肉制品_自制">'菜单数据'!$P$4:$P$5</definedName>
    <definedName name="水产品加工品_自制">'菜单数据'!$F$4</definedName>
    <definedName name="小麦粉制品_自制">'菜单数据'!$N$4:$N$5</definedName>
    <definedName name="一次性餐饮具">'菜单数据'!$X$4:$X$5</definedName>
    <definedName name="植物性、动物性和混合性凉拌菜">'菜单数据'!$V$4</definedName>
    <definedName name="自制饮料">'菜单数据'!$U$4:$U$5</definedName>
  </definedNames>
  <calcPr fullCalcOnLoad="1"/>
</workbook>
</file>

<file path=xl/sharedStrings.xml><?xml version="1.0" encoding="utf-8"?>
<sst xmlns="http://schemas.openxmlformats.org/spreadsheetml/2006/main" count="723" uniqueCount="307">
  <si>
    <t>化隆县2017年10月抽检农产品30批</t>
  </si>
  <si>
    <t>序号</t>
  </si>
  <si>
    <t>抽检单编号</t>
  </si>
  <si>
    <t>被抽检方</t>
  </si>
  <si>
    <t>被抽检方地址</t>
  </si>
  <si>
    <t>样品名称</t>
  </si>
  <si>
    <r>
      <t>生产/加工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购进日期</t>
    </r>
  </si>
  <si>
    <t>抽样人</t>
  </si>
  <si>
    <t>抽样日期</t>
  </si>
  <si>
    <t>法人代表</t>
  </si>
  <si>
    <t>营业执照或者社会信用代码证</t>
  </si>
  <si>
    <t>抽样单位名称</t>
  </si>
  <si>
    <t>抽样单位地址</t>
  </si>
  <si>
    <t>监测结果</t>
  </si>
  <si>
    <t>不合格项目</t>
  </si>
  <si>
    <t>NCP63212717100001</t>
  </si>
  <si>
    <t>化隆县群科镇新旺蔬菜铺</t>
  </si>
  <si>
    <t>青海省海东市化隆县群科镇街道</t>
  </si>
  <si>
    <t>紫甘蓝</t>
  </si>
  <si>
    <t>购进日期：
2017-10-17</t>
  </si>
  <si>
    <t>马魁伟、秦宁</t>
  </si>
  <si>
    <t>2017-10-17</t>
  </si>
  <si>
    <t>高志水</t>
  </si>
  <si>
    <t>632127670041918</t>
  </si>
  <si>
    <t>化隆回族自治县市场和安全生产监督管理局</t>
  </si>
  <si>
    <t>化隆县群科新区</t>
  </si>
  <si>
    <t>合格</t>
  </si>
  <si>
    <t>/</t>
  </si>
  <si>
    <t>NCP63212717100002</t>
  </si>
  <si>
    <t>圆黄椒</t>
  </si>
  <si>
    <t>NCP63212717100003</t>
  </si>
  <si>
    <t>圆青椒</t>
  </si>
  <si>
    <t>NCP63212717100004</t>
  </si>
  <si>
    <t>甘蓝</t>
  </si>
  <si>
    <t>NCP63212717100005</t>
  </si>
  <si>
    <t>茄子</t>
  </si>
  <si>
    <t>NCP63212717100006</t>
  </si>
  <si>
    <t>毛芹</t>
  </si>
  <si>
    <t>NCP63212717100007</t>
  </si>
  <si>
    <t>豇豆</t>
  </si>
  <si>
    <t>NCP63212717100008</t>
  </si>
  <si>
    <t>黄瓜</t>
  </si>
  <si>
    <t>NCP63212717100009</t>
  </si>
  <si>
    <t>西兰花</t>
  </si>
  <si>
    <t>NCP63212717100010</t>
  </si>
  <si>
    <t>四季豆</t>
  </si>
  <si>
    <t>NCP63212717100011</t>
  </si>
  <si>
    <t>菜花</t>
  </si>
  <si>
    <t>NCP63212717100012</t>
  </si>
  <si>
    <t>西红柿</t>
  </si>
  <si>
    <t>NCP63212717100013</t>
  </si>
  <si>
    <t>菜瓜</t>
  </si>
  <si>
    <t>NCP63212717100014</t>
  </si>
  <si>
    <t>小白菜</t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</si>
  <si>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15</t>
    </r>
  </si>
  <si>
    <t>菠菜</t>
  </si>
  <si>
    <r>
      <t>购进日期：
2017-</t>
    </r>
    <r>
      <rPr>
        <sz val="10"/>
        <rFont val="宋体"/>
        <family val="0"/>
      </rPr>
      <t>10</t>
    </r>
    <r>
      <rPr>
        <sz val="10"/>
        <rFont val="宋体"/>
        <family val="0"/>
      </rPr>
      <t>-</t>
    </r>
    <r>
      <rPr>
        <sz val="10"/>
        <rFont val="宋体"/>
        <family val="0"/>
      </rPr>
      <t>17</t>
    </r>
  </si>
  <si>
    <r>
      <t>2017-</t>
    </r>
    <r>
      <rPr>
        <sz val="10"/>
        <rFont val="宋体"/>
        <family val="0"/>
      </rPr>
      <t>10</t>
    </r>
    <r>
      <rPr>
        <sz val="10"/>
        <rFont val="宋体"/>
        <family val="0"/>
      </rPr>
      <t>-</t>
    </r>
    <r>
      <rPr>
        <sz val="10"/>
        <rFont val="宋体"/>
        <family val="0"/>
      </rPr>
      <t>17</t>
    </r>
  </si>
  <si>
    <r>
      <t>6</t>
    </r>
    <r>
      <rPr>
        <sz val="10"/>
        <rFont val="宋体"/>
        <family val="0"/>
      </rPr>
      <t>32127670041918</t>
    </r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</si>
  <si>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16</t>
    </r>
  </si>
  <si>
    <t>苹果</t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</si>
  <si>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17</t>
    </r>
  </si>
  <si>
    <t>青笋</t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</si>
  <si>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18</t>
    </r>
  </si>
  <si>
    <t>圆茄</t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</si>
  <si>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19</t>
    </r>
  </si>
  <si>
    <t>化隆县群科镇若买日肉铺</t>
  </si>
  <si>
    <t>牛肉</t>
  </si>
  <si>
    <t>马若买日</t>
  </si>
  <si>
    <t>632127670027676（1-1）</t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</si>
  <si>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20</t>
    </r>
  </si>
  <si>
    <t>羊肉</t>
  </si>
  <si>
    <r>
      <t>购进日期：
2017-10</t>
    </r>
    <r>
      <rPr>
        <sz val="10"/>
        <rFont val="宋体"/>
        <family val="0"/>
      </rPr>
      <t>-</t>
    </r>
    <r>
      <rPr>
        <sz val="10"/>
        <rFont val="宋体"/>
        <family val="0"/>
      </rPr>
      <t>16</t>
    </r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</si>
  <si>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21</t>
    </r>
  </si>
  <si>
    <t>化隆县群科镇舍来夫蔬菜粮油瓜果超市</t>
  </si>
  <si>
    <t>桔子</t>
  </si>
  <si>
    <r>
      <t>购进日期：
2017-10</t>
    </r>
    <r>
      <rPr>
        <sz val="10"/>
        <rFont val="宋体"/>
        <family val="0"/>
      </rPr>
      <t>-</t>
    </r>
    <r>
      <rPr>
        <sz val="10"/>
        <rFont val="宋体"/>
        <family val="0"/>
      </rPr>
      <t>10</t>
    </r>
  </si>
  <si>
    <t>韩舍来夫</t>
  </si>
  <si>
    <r>
      <t>9</t>
    </r>
    <r>
      <rPr>
        <sz val="10"/>
        <rFont val="宋体"/>
        <family val="0"/>
      </rPr>
      <t>2632127MA756UE835</t>
    </r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</si>
  <si>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22</t>
    </r>
  </si>
  <si>
    <t>龙眼</t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</si>
  <si>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23</t>
    </r>
  </si>
  <si>
    <t>白柚</t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</si>
  <si>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24</t>
    </r>
  </si>
  <si>
    <t>红柚</t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</si>
  <si>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25</t>
    </r>
  </si>
  <si>
    <t>小富士苹果</t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</si>
  <si>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26</t>
    </r>
  </si>
  <si>
    <t>红元帅苹果</t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</si>
  <si>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27</t>
    </r>
  </si>
  <si>
    <t>富士苹果</t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</si>
  <si>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28</t>
    </r>
  </si>
  <si>
    <t>白苹果</t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</si>
  <si>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29</t>
    </r>
  </si>
  <si>
    <t>猕猴桃</t>
  </si>
  <si>
    <r>
      <t>NCP632127</t>
    </r>
    <r>
      <rPr>
        <sz val="10"/>
        <color indexed="8"/>
        <rFont val="宋体"/>
        <family val="0"/>
      </rPr>
      <t>17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00</t>
    </r>
    <r>
      <rPr>
        <sz val="10"/>
        <color indexed="8"/>
        <rFont val="宋体"/>
        <family val="0"/>
      </rPr>
      <t>30</t>
    </r>
  </si>
  <si>
    <t>石榴</t>
  </si>
  <si>
    <r>
      <rPr>
        <b/>
        <sz val="9"/>
        <color indexed="8"/>
        <rFont val="宋体"/>
        <family val="0"/>
      </rPr>
      <t>食品大类（一级）</t>
    </r>
  </si>
  <si>
    <r>
      <rPr>
        <b/>
        <sz val="10"/>
        <color indexed="8"/>
        <rFont val="宋体"/>
        <family val="0"/>
      </rPr>
      <t>食品亚类（二级）</t>
    </r>
  </si>
  <si>
    <t>粮食加工品</t>
  </si>
  <si>
    <r>
      <rPr>
        <sz val="10"/>
        <color indexed="10"/>
        <rFont val="宋体"/>
        <family val="0"/>
      </rPr>
      <t>小麦粉</t>
    </r>
  </si>
  <si>
    <t>食用油、油脂及其制品</t>
  </si>
  <si>
    <r>
      <rPr>
        <sz val="10"/>
        <color indexed="10"/>
        <rFont val="宋体"/>
        <family val="0"/>
      </rPr>
      <t>大米</t>
    </r>
  </si>
  <si>
    <t>调味品</t>
  </si>
  <si>
    <r>
      <rPr>
        <sz val="10"/>
        <color indexed="10"/>
        <rFont val="宋体"/>
        <family val="0"/>
      </rPr>
      <t>挂面</t>
    </r>
  </si>
  <si>
    <t>肉制品</t>
  </si>
  <si>
    <t>其他粮食加工品</t>
  </si>
  <si>
    <t>乳制品</t>
  </si>
  <si>
    <t>食用植物油</t>
  </si>
  <si>
    <t>饮料</t>
  </si>
  <si>
    <t>食用动物油脂</t>
  </si>
  <si>
    <t>方便食品</t>
  </si>
  <si>
    <r>
      <rPr>
        <sz val="10"/>
        <color indexed="8"/>
        <rFont val="宋体"/>
        <family val="0"/>
      </rPr>
      <t>食用油脂制品</t>
    </r>
  </si>
  <si>
    <t>饼干</t>
  </si>
  <si>
    <r>
      <rPr>
        <sz val="10"/>
        <color indexed="8"/>
        <rFont val="宋体"/>
        <family val="0"/>
      </rPr>
      <t>酱油</t>
    </r>
  </si>
  <si>
    <t>罐头</t>
  </si>
  <si>
    <r>
      <rPr>
        <sz val="10"/>
        <color indexed="8"/>
        <rFont val="宋体"/>
        <family val="0"/>
      </rPr>
      <t>食醋</t>
    </r>
  </si>
  <si>
    <t>冷冻饮品</t>
  </si>
  <si>
    <r>
      <rPr>
        <sz val="10"/>
        <color indexed="8"/>
        <rFont val="宋体"/>
        <family val="0"/>
      </rPr>
      <t>酱类</t>
    </r>
  </si>
  <si>
    <t>速冻食品</t>
  </si>
  <si>
    <r>
      <rPr>
        <sz val="10"/>
        <color indexed="8"/>
        <rFont val="宋体"/>
        <family val="0"/>
      </rPr>
      <t>调味料酒</t>
    </r>
  </si>
  <si>
    <t>薯类和膨化食品</t>
  </si>
  <si>
    <t>香辛料类</t>
  </si>
  <si>
    <t>糖果制品</t>
  </si>
  <si>
    <t>调味料</t>
  </si>
  <si>
    <t>茶叶及相关制品</t>
  </si>
  <si>
    <t>味精</t>
  </si>
  <si>
    <t>酒类</t>
  </si>
  <si>
    <r>
      <rPr>
        <sz val="10"/>
        <color indexed="8"/>
        <rFont val="宋体"/>
        <family val="0"/>
      </rPr>
      <t>预制肉制品</t>
    </r>
  </si>
  <si>
    <t>蔬菜制品</t>
  </si>
  <si>
    <t>熟肉制品</t>
  </si>
  <si>
    <r>
      <rPr>
        <sz val="10"/>
        <color indexed="10"/>
        <rFont val="宋体"/>
        <family val="0"/>
      </rPr>
      <t>水果制品</t>
    </r>
  </si>
  <si>
    <t>其他肉制品</t>
  </si>
  <si>
    <r>
      <rPr>
        <sz val="10"/>
        <color indexed="10"/>
        <rFont val="宋体"/>
        <family val="0"/>
      </rPr>
      <t>炒货食品及坚果制品</t>
    </r>
  </si>
  <si>
    <t>蛋
制品</t>
  </si>
  <si>
    <r>
      <rPr>
        <sz val="10"/>
        <color indexed="8"/>
        <rFont val="宋体"/>
        <family val="0"/>
      </rPr>
      <t>饮料</t>
    </r>
  </si>
  <si>
    <t>可可及焙烤咖啡产品</t>
  </si>
  <si>
    <r>
      <rPr>
        <sz val="10"/>
        <color indexed="8"/>
        <rFont val="宋体"/>
        <family val="0"/>
      </rPr>
      <t>食糖</t>
    </r>
  </si>
  <si>
    <r>
      <rPr>
        <sz val="10"/>
        <color indexed="8"/>
        <rFont val="宋体"/>
        <family val="0"/>
      </rPr>
      <t>水产制品</t>
    </r>
  </si>
  <si>
    <r>
      <rPr>
        <sz val="10"/>
        <color indexed="8"/>
        <rFont val="宋体"/>
        <family val="0"/>
      </rPr>
      <t>罐头</t>
    </r>
  </si>
  <si>
    <t>淀粉及淀粉制品</t>
  </si>
  <si>
    <r>
      <rPr>
        <sz val="10"/>
        <color indexed="8"/>
        <rFont val="宋体"/>
        <family val="0"/>
      </rPr>
      <t>冷冻饮品</t>
    </r>
  </si>
  <si>
    <t>糕点</t>
  </si>
  <si>
    <t>速冻面米食品</t>
  </si>
  <si>
    <t>豆制品</t>
  </si>
  <si>
    <t>速冻其他食品</t>
  </si>
  <si>
    <t>蜂产品</t>
  </si>
  <si>
    <t>保健食品</t>
  </si>
  <si>
    <r>
      <rPr>
        <sz val="10"/>
        <color indexed="8"/>
        <rFont val="宋体"/>
        <family val="0"/>
      </rPr>
      <t>糖果制品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含巧克力及制品</t>
    </r>
    <r>
      <rPr>
        <sz val="10"/>
        <color indexed="8"/>
        <rFont val="Times New Roman"/>
        <family val="1"/>
      </rPr>
      <t>)</t>
    </r>
  </si>
  <si>
    <t>特殊医学用途配方食品</t>
  </si>
  <si>
    <t>茶叶</t>
  </si>
  <si>
    <t>婴幼儿配方食品</t>
  </si>
  <si>
    <t>含茶制品和代用茶</t>
  </si>
  <si>
    <t>特殊膳食食品</t>
  </si>
  <si>
    <t>蒸馏酒</t>
  </si>
  <si>
    <t>食品添加剂</t>
  </si>
  <si>
    <t>发酵酒</t>
  </si>
  <si>
    <t>餐饮具</t>
  </si>
  <si>
    <t>其他酒</t>
  </si>
  <si>
    <t>食用农产品</t>
  </si>
  <si>
    <t>饲料</t>
  </si>
  <si>
    <t>水果制品</t>
  </si>
  <si>
    <t>动物尿液</t>
  </si>
  <si>
    <t>炒货食品及坚果制品</t>
  </si>
  <si>
    <r>
      <rPr>
        <sz val="10"/>
        <color indexed="8"/>
        <rFont val="宋体"/>
        <family val="0"/>
      </rPr>
      <t>化妆品</t>
    </r>
  </si>
  <si>
    <r>
      <rPr>
        <sz val="10"/>
        <color indexed="8"/>
        <rFont val="宋体"/>
        <family val="0"/>
      </rPr>
      <t>蛋制品</t>
    </r>
  </si>
  <si>
    <r>
      <rPr>
        <sz val="10"/>
        <color indexed="8"/>
        <rFont val="宋体"/>
        <family val="0"/>
      </rPr>
      <t>包装材料</t>
    </r>
  </si>
  <si>
    <t>焙炒咖啡</t>
  </si>
  <si>
    <r>
      <rPr>
        <sz val="10"/>
        <color indexed="8"/>
        <rFont val="宋体"/>
        <family val="0"/>
      </rPr>
      <t>其他</t>
    </r>
  </si>
  <si>
    <r>
      <rPr>
        <sz val="10"/>
        <color indexed="8"/>
        <rFont val="宋体"/>
        <family val="0"/>
      </rPr>
      <t>水产品</t>
    </r>
  </si>
  <si>
    <r>
      <rPr>
        <sz val="10"/>
        <color indexed="8"/>
        <rFont val="宋体"/>
        <family val="0"/>
      </rPr>
      <t>淀粉及淀粉制品</t>
    </r>
  </si>
  <si>
    <r>
      <rPr>
        <sz val="10"/>
        <color indexed="8"/>
        <rFont val="宋体"/>
        <family val="0"/>
      </rPr>
      <t>糕点</t>
    </r>
  </si>
  <si>
    <t>粽子</t>
  </si>
  <si>
    <r>
      <rPr>
        <sz val="10"/>
        <color indexed="8"/>
        <rFont val="宋体"/>
        <family val="0"/>
      </rPr>
      <t>豆制品</t>
    </r>
  </si>
  <si>
    <r>
      <rPr>
        <sz val="10"/>
        <color indexed="8"/>
        <rFont val="宋体"/>
        <family val="0"/>
      </rPr>
      <t>蜂产品</t>
    </r>
  </si>
  <si>
    <r>
      <rPr>
        <sz val="10"/>
        <color indexed="8"/>
        <rFont val="宋体"/>
        <family val="0"/>
      </rPr>
      <t>保健食品</t>
    </r>
  </si>
  <si>
    <r>
      <rPr>
        <sz val="10"/>
        <color indexed="8"/>
        <rFont val="宋体"/>
        <family val="0"/>
      </rPr>
      <t>特殊医学用途配方食品</t>
    </r>
  </si>
  <si>
    <r>
      <rPr>
        <sz val="10"/>
        <color indexed="8"/>
        <rFont val="宋体"/>
        <family val="0"/>
      </rPr>
      <t>婴幼儿配方食品</t>
    </r>
  </si>
  <si>
    <t>婴幼儿辅助食品</t>
  </si>
  <si>
    <t>辅食营养补充品</t>
  </si>
  <si>
    <r>
      <rPr>
        <sz val="10"/>
        <color indexed="8"/>
        <rFont val="宋体"/>
        <family val="0"/>
      </rPr>
      <t>食品添加剂</t>
    </r>
  </si>
  <si>
    <r>
      <rPr>
        <sz val="10"/>
        <color indexed="8"/>
        <rFont val="宋体"/>
        <family val="0"/>
      </rPr>
      <t>餐饮具</t>
    </r>
  </si>
  <si>
    <t>畜禽肉及副产品</t>
  </si>
  <si>
    <r>
      <rPr>
        <sz val="10"/>
        <color indexed="8"/>
        <rFont val="宋体"/>
        <family val="0"/>
      </rPr>
      <t>鲜蛋</t>
    </r>
  </si>
  <si>
    <r>
      <rPr>
        <sz val="10"/>
        <color indexed="8"/>
        <rFont val="宋体"/>
        <family val="0"/>
      </rPr>
      <t>蔬菜</t>
    </r>
  </si>
  <si>
    <r>
      <rPr>
        <sz val="10"/>
        <color indexed="8"/>
        <rFont val="宋体"/>
        <family val="0"/>
      </rPr>
      <t>水果</t>
    </r>
  </si>
  <si>
    <r>
      <rPr>
        <sz val="10"/>
        <color indexed="8"/>
        <rFont val="宋体"/>
        <family val="0"/>
      </rPr>
      <t>豆类</t>
    </r>
  </si>
  <si>
    <r>
      <rPr>
        <sz val="10"/>
        <color indexed="8"/>
        <rFont val="宋体"/>
        <family val="0"/>
      </rPr>
      <t>饲料</t>
    </r>
  </si>
  <si>
    <r>
      <rPr>
        <sz val="10"/>
        <color indexed="8"/>
        <rFont val="宋体"/>
        <family val="0"/>
      </rPr>
      <t>动物尿液</t>
    </r>
  </si>
  <si>
    <t>二类</t>
  </si>
  <si>
    <t>细类</t>
  </si>
  <si>
    <t>米面及其制品_自制</t>
  </si>
  <si>
    <t>肉制品_自制</t>
  </si>
  <si>
    <t>酱腌菜_自制</t>
  </si>
  <si>
    <t>水产品加工品_自制</t>
  </si>
  <si>
    <t>复合调味料_自制</t>
  </si>
  <si>
    <t>糕点_自制</t>
  </si>
  <si>
    <t>餐饮店和饮品店自制饮料等</t>
  </si>
  <si>
    <t>凉拌菜</t>
  </si>
  <si>
    <t>煎炸用植物油</t>
  </si>
  <si>
    <t>其他餐饮食品</t>
  </si>
  <si>
    <t>小麦粉制品_自制</t>
  </si>
  <si>
    <t>大米制品_自制</t>
  </si>
  <si>
    <t>熟肉制品_自制</t>
  </si>
  <si>
    <t>生食水产品_自制</t>
  </si>
  <si>
    <t>半固态调味料_自制</t>
  </si>
  <si>
    <t>糕点、面包_自制</t>
  </si>
  <si>
    <t>自制饮料</t>
  </si>
  <si>
    <t>复用餐饮具</t>
  </si>
  <si>
    <t>一次性餐饮具</t>
  </si>
  <si>
    <t>生湿面制品_餐饮自制</t>
  </si>
  <si>
    <t>米粉、米线_自制</t>
  </si>
  <si>
    <t>肉冻、皮冻、水晶肘子、水晶肠等_自制</t>
  </si>
  <si>
    <t>生食_含腌制动物性水产品_寿司、刺身、鱼生</t>
  </si>
  <si>
    <t>辣椒酱_自制</t>
  </si>
  <si>
    <t>冷加工糕点面包_自制</t>
  </si>
  <si>
    <t>果、蔬汁等饮料_自制</t>
  </si>
  <si>
    <t>植物性、动物性和混合性凉拌菜</t>
  </si>
  <si>
    <t>自行消毒餐饮具</t>
  </si>
  <si>
    <t>PP材质餐饮具</t>
  </si>
  <si>
    <t>发酵面制品_餐饮自制</t>
  </si>
  <si>
    <t>其他米类自制品</t>
  </si>
  <si>
    <t>发酵肉制品、酱卤肉、肴肉、肉灌肠、肉干、肉脯、肉松、其他熟肉、干制品、烧烤肉、熏煮火腿_自制</t>
  </si>
  <si>
    <t>火锅底料、麻辣烫底料及蘸料_自制</t>
  </si>
  <si>
    <t>热加工糕点面包_自制</t>
  </si>
  <si>
    <t>其他自制饮料</t>
  </si>
  <si>
    <t>集中消毒餐饮具</t>
  </si>
  <si>
    <t>纸质餐饮具</t>
  </si>
  <si>
    <t>报告汇总表</t>
  </si>
  <si>
    <t>报告单位： 武汉市华测检测技术有限公司                                         填报日期：                                           填报人：                        审核人：</t>
  </si>
  <si>
    <t>委托单位</t>
  </si>
  <si>
    <t>测试项目</t>
  </si>
  <si>
    <t>合格判定</t>
  </si>
  <si>
    <t>包装规格/散装/现场制作</t>
  </si>
  <si>
    <t>生产批号或日期</t>
  </si>
  <si>
    <t>生产企业信息</t>
  </si>
  <si>
    <t>被抽检单位信息</t>
  </si>
  <si>
    <t>报告编号</t>
  </si>
  <si>
    <t>检测依据</t>
  </si>
  <si>
    <t>合格指标</t>
  </si>
  <si>
    <t xml:space="preserve">不合格指标 </t>
  </si>
  <si>
    <t>检测机构</t>
  </si>
  <si>
    <t>食品类型</t>
  </si>
  <si>
    <t>备注类别（食品类型为其他，应在备注中标注类别）</t>
  </si>
  <si>
    <t>检验项目1</t>
  </si>
  <si>
    <t>检验项目2</t>
  </si>
  <si>
    <t>检验项目3</t>
  </si>
  <si>
    <t>检验项目4</t>
  </si>
  <si>
    <t>检验项目5</t>
  </si>
  <si>
    <t>检验项目6</t>
  </si>
  <si>
    <t>检验项目7</t>
  </si>
  <si>
    <t>检验项目8</t>
  </si>
  <si>
    <t>生产企业（产地）</t>
  </si>
  <si>
    <t xml:space="preserve">生产企业（产地）所在省份
</t>
  </si>
  <si>
    <t>被抽检方名称</t>
  </si>
  <si>
    <t>抽样地点</t>
  </si>
  <si>
    <t>项目名称</t>
  </si>
  <si>
    <t>检测值</t>
  </si>
  <si>
    <t>判定值</t>
  </si>
  <si>
    <t>001</t>
  </si>
  <si>
    <r>
      <rPr>
        <b/>
        <sz val="11"/>
        <color indexed="8"/>
        <rFont val="Times New Roman"/>
        <family val="1"/>
      </rPr>
      <t>检验项目</t>
    </r>
    <r>
      <rPr>
        <b/>
        <sz val="11"/>
        <color indexed="8"/>
        <rFont val="Times New Roman"/>
        <family val="1"/>
      </rPr>
      <t>1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</si>
  <si>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2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</si>
  <si>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3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</si>
  <si>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4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</si>
  <si>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5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</si>
  <si>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6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</si>
  <si>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7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</si>
  <si>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8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</si>
  <si>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9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</si>
  <si>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10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</si>
  <si>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11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</si>
  <si>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12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</si>
  <si>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13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</si>
  <si>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14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</si>
  <si>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15</t>
    </r>
  </si>
  <si>
    <r>
      <rPr>
        <b/>
        <sz val="11"/>
        <color indexed="8"/>
        <rFont val="宋体"/>
        <family val="0"/>
      </rPr>
      <t>检验项目</t>
    </r>
    <r>
      <rPr>
        <b/>
        <sz val="11"/>
        <color indexed="8"/>
        <rFont val="Times New Roman"/>
        <family val="1"/>
      </rPr>
      <t>16</t>
    </r>
  </si>
  <si>
    <t>检测项目</t>
  </si>
  <si>
    <t>单位</t>
  </si>
  <si>
    <t>检测结果</t>
  </si>
  <si>
    <t>检出限</t>
  </si>
  <si>
    <t>标准限值</t>
  </si>
  <si>
    <t>单项结论</t>
  </si>
  <si>
    <t>检测方法</t>
  </si>
  <si>
    <t>结果合并列</t>
  </si>
  <si>
    <t>判定值合并列</t>
  </si>
  <si>
    <r>
      <t>铅</t>
    </r>
    <r>
      <rPr>
        <sz val="10.5"/>
        <color indexed="8"/>
        <rFont val="宋体"/>
        <family val="0"/>
      </rPr>
      <t>（以</t>
    </r>
    <r>
      <rPr>
        <sz val="10.5"/>
        <color indexed="8"/>
        <rFont val="Times New Roman"/>
        <family val="1"/>
      </rPr>
      <t>Pb</t>
    </r>
    <r>
      <rPr>
        <sz val="10.5"/>
        <color indexed="8"/>
        <rFont val="宋体"/>
        <family val="0"/>
      </rPr>
      <t>计）</t>
    </r>
  </si>
  <si>
    <t>mg/kg</t>
  </si>
  <si>
    <r>
      <t>≤</t>
    </r>
    <r>
      <rPr>
        <sz val="10.5"/>
        <color indexed="8"/>
        <rFont val="宋体"/>
        <family val="0"/>
      </rPr>
      <t>3.0</t>
    </r>
  </si>
  <si>
    <t>符合</t>
  </si>
  <si>
    <t>GB 5009.12-2010</t>
  </si>
  <si>
    <t>0.15mg/kg</t>
  </si>
  <si>
    <t>0.017mg/kg</t>
  </si>
  <si>
    <t>亚硫酸盐（以二氧化硫残留量计）</t>
  </si>
  <si>
    <t>g/kg</t>
  </si>
  <si>
    <t>未检出</t>
  </si>
  <si>
    <t>不得检出</t>
  </si>
  <si>
    <t>GB/T 5009.34-2003</t>
  </si>
  <si>
    <t>0.0005g/kg</t>
  </si>
  <si>
    <t>0.001g/kg</t>
  </si>
  <si>
    <r>
      <t>≤</t>
    </r>
    <r>
      <rPr>
        <sz val="10.5"/>
        <color indexed="8"/>
        <rFont val="宋体"/>
        <family val="0"/>
      </rPr>
      <t>0.1</t>
    </r>
  </si>
  <si>
    <r>
      <t>环己基氨基磺酸钠（</t>
    </r>
    <r>
      <rPr>
        <sz val="10.5"/>
        <color indexed="8"/>
        <rFont val="Times New Roman"/>
        <family val="1"/>
      </rPr>
      <t>甜蜜素</t>
    </r>
    <r>
      <rPr>
        <sz val="10.5"/>
        <color indexed="8"/>
        <rFont val="宋体"/>
        <family val="0"/>
      </rPr>
      <t>，以环己基氨基磺酸计）</t>
    </r>
  </si>
  <si>
    <t>GB/T 5009.97-2003</t>
  </si>
  <si>
    <t>0.002g/kg</t>
  </si>
  <si>
    <t>0.004g/kg</t>
  </si>
  <si>
    <t>金黄色葡萄球菌</t>
  </si>
  <si>
    <t>/25g</t>
  </si>
  <si>
    <t>GB/T 4789.10-2010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</si>
</sst>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58">
    <font>
      <sz val="11"/>
      <color indexed="8"/>
      <name val="宋体"/>
      <family val="0"/>
    </font>
    <font>
      <sz val="11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b/>
      <sz val="11"/>
      <color indexed="8"/>
      <name val="Times New Roman"/>
      <family val="1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1"/>
      <color indexed="8"/>
      <name val="Times New Roman"/>
      <family val="1"/>
    </font>
    <font>
      <sz val="10"/>
      <color indexed="8"/>
      <name val="微软雅黑"/>
      <family val="2"/>
    </font>
    <font>
      <sz val="9"/>
      <color indexed="9"/>
      <name val="宋体"/>
      <family val="0"/>
    </font>
    <font>
      <i/>
      <sz val="9"/>
      <color indexed="9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theme="1"/>
      <name val="微软雅黑"/>
      <family val="2"/>
    </font>
    <font>
      <b/>
      <sz val="11"/>
      <color theme="1"/>
      <name val="Times New Roman"/>
      <family val="1"/>
    </font>
    <font>
      <sz val="10"/>
      <name val="Calibri Light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9"/>
      <color theme="0"/>
      <name val="宋体"/>
      <family val="0"/>
    </font>
    <font>
      <i/>
      <sz val="9"/>
      <color theme="0"/>
      <name val="宋体"/>
      <family val="0"/>
    </font>
    <font>
      <sz val="11"/>
      <color rgb="FF000000"/>
      <name val="宋体"/>
      <family val="0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宋体"/>
      <family val="0"/>
    </font>
    <font>
      <b/>
      <sz val="10"/>
      <color indexed="8"/>
      <name val="Calibri Light"/>
      <family val="0"/>
    </font>
    <font>
      <b/>
      <sz val="10"/>
      <color theme="1"/>
      <name val="Calibri Light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1" fillId="0" borderId="0">
      <alignment vertical="center"/>
      <protection/>
    </xf>
    <xf numFmtId="0" fontId="0" fillId="2" borderId="2" applyNumberFormat="0" applyFont="0" applyAlignment="0" applyProtection="0"/>
    <xf numFmtId="0" fontId="5" fillId="0" borderId="0">
      <alignment/>
      <protection/>
    </xf>
    <xf numFmtId="0" fontId="2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6" borderId="0" applyNumberFormat="0" applyBorder="0" applyAlignment="0" applyProtection="0"/>
    <xf numFmtId="0" fontId="26" fillId="0" borderId="5" applyNumberFormat="0" applyFill="0" applyAlignment="0" applyProtection="0"/>
    <xf numFmtId="0" fontId="23" fillId="6" borderId="0" applyNumberFormat="0" applyBorder="0" applyAlignment="0" applyProtection="0"/>
    <xf numFmtId="0" fontId="32" fillId="8" borderId="6" applyNumberFormat="0" applyAlignment="0" applyProtection="0"/>
    <xf numFmtId="0" fontId="33" fillId="8" borderId="1" applyNumberFormat="0" applyAlignment="0" applyProtection="0"/>
    <xf numFmtId="0" fontId="34" fillId="9" borderId="7" applyNumberFormat="0" applyAlignment="0" applyProtection="0"/>
    <xf numFmtId="0" fontId="0" fillId="2" borderId="0" applyNumberFormat="0" applyBorder="0" applyAlignment="0" applyProtection="0"/>
    <xf numFmtId="0" fontId="23" fillId="1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4" borderId="0" applyNumberFormat="0" applyBorder="0" applyAlignment="0" applyProtection="0"/>
    <xf numFmtId="0" fontId="38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5" borderId="0" applyNumberFormat="0" applyBorder="0" applyAlignment="0" applyProtection="0"/>
    <xf numFmtId="0" fontId="5" fillId="0" borderId="0">
      <alignment vertical="center"/>
      <protection/>
    </xf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3" fillId="16" borderId="0" applyNumberFormat="0" applyBorder="0" applyAlignment="0" applyProtection="0"/>
    <xf numFmtId="0" fontId="5" fillId="0" borderId="0">
      <alignment/>
      <protection/>
    </xf>
    <xf numFmtId="0" fontId="0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7" borderId="0" applyNumberFormat="0" applyBorder="0" applyAlignment="0" applyProtection="0"/>
    <xf numFmtId="0" fontId="5" fillId="0" borderId="0">
      <alignment vertical="center"/>
      <protection/>
    </xf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18" borderId="0" xfId="0" applyFill="1" applyAlignment="1">
      <alignment vertical="center"/>
    </xf>
    <xf numFmtId="0" fontId="0" fillId="19" borderId="0" xfId="0" applyFill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0" fillId="18" borderId="0" xfId="0" applyFill="1" applyAlignment="1">
      <alignment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0" fontId="0" fillId="19" borderId="0" xfId="0" applyFill="1" applyAlignment="1">
      <alignment horizontal="center" vertical="center" wrapText="1"/>
    </xf>
    <xf numFmtId="0" fontId="0" fillId="20" borderId="10" xfId="0" applyFill="1" applyBorder="1" applyAlignment="1">
      <alignment vertical="center" wrapText="1"/>
    </xf>
    <xf numFmtId="0" fontId="5" fillId="21" borderId="0" xfId="71" applyFill="1" applyBorder="1">
      <alignment vertical="center"/>
      <protection/>
    </xf>
    <xf numFmtId="0" fontId="5" fillId="0" borderId="0" xfId="71">
      <alignment vertical="center"/>
      <protection/>
    </xf>
    <xf numFmtId="0" fontId="5" fillId="0" borderId="10" xfId="71" applyFill="1" applyBorder="1">
      <alignment vertical="center"/>
      <protection/>
    </xf>
    <xf numFmtId="49" fontId="5" fillId="0" borderId="0" xfId="71" applyNumberFormat="1">
      <alignment vertical="center"/>
      <protection/>
    </xf>
    <xf numFmtId="176" fontId="5" fillId="0" borderId="0" xfId="71" applyNumberFormat="1">
      <alignment vertical="center"/>
      <protection/>
    </xf>
    <xf numFmtId="0" fontId="5" fillId="0" borderId="0" xfId="71" applyFill="1" applyBorder="1">
      <alignment vertical="center"/>
      <protection/>
    </xf>
    <xf numFmtId="0" fontId="5" fillId="0" borderId="0" xfId="0" applyFont="1" applyFill="1" applyAlignment="1">
      <alignment/>
    </xf>
    <xf numFmtId="0" fontId="6" fillId="0" borderId="15" xfId="71" applyFont="1" applyBorder="1" applyAlignment="1">
      <alignment horizontal="center" vertical="center" wrapText="1"/>
      <protection/>
    </xf>
    <xf numFmtId="0" fontId="6" fillId="0" borderId="13" xfId="71" applyFont="1" applyBorder="1" applyAlignment="1">
      <alignment horizontal="center" vertical="center" wrapText="1"/>
      <protection/>
    </xf>
    <xf numFmtId="0" fontId="7" fillId="0" borderId="15" xfId="71" applyFont="1" applyBorder="1" applyAlignment="1">
      <alignment horizontal="center" vertical="center" wrapText="1"/>
      <protection/>
    </xf>
    <xf numFmtId="0" fontId="7" fillId="0" borderId="13" xfId="71" applyFont="1" applyBorder="1" applyAlignment="1">
      <alignment horizontal="center" vertical="center" wrapText="1"/>
      <protection/>
    </xf>
    <xf numFmtId="0" fontId="7" fillId="0" borderId="12" xfId="71" applyFont="1" applyBorder="1" applyAlignment="1">
      <alignment horizontal="center" vertical="center" wrapText="1"/>
      <protection/>
    </xf>
    <xf numFmtId="49" fontId="7" fillId="0" borderId="16" xfId="71" applyNumberFormat="1" applyFont="1" applyBorder="1" applyAlignment="1">
      <alignment horizontal="center" vertical="center" wrapText="1"/>
      <protection/>
    </xf>
    <xf numFmtId="0" fontId="7" fillId="19" borderId="16" xfId="71" applyFont="1" applyFill="1" applyBorder="1" applyAlignment="1">
      <alignment horizontal="center" vertical="center" wrapText="1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7" fillId="0" borderId="17" xfId="71" applyFont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10" xfId="71" applyNumberFormat="1" applyFont="1" applyFill="1" applyBorder="1" applyAlignment="1">
      <alignment horizontal="center" vertical="center" wrapText="1"/>
      <protection/>
    </xf>
    <xf numFmtId="49" fontId="43" fillId="0" borderId="10" xfId="70" applyNumberFormat="1" applyFont="1" applyBorder="1" applyAlignment="1">
      <alignment horizontal="center" vertical="center" wrapText="1"/>
      <protection/>
    </xf>
    <xf numFmtId="49" fontId="8" fillId="0" borderId="10" xfId="70" applyNumberFormat="1" applyFont="1" applyBorder="1" applyAlignment="1">
      <alignment horizontal="center" vertical="center" wrapText="1"/>
      <protection/>
    </xf>
    <xf numFmtId="0" fontId="9" fillId="0" borderId="10" xfId="70" applyFont="1" applyFill="1" applyBorder="1" applyAlignment="1">
      <alignment horizontal="center" vertical="center" wrapText="1"/>
      <protection/>
    </xf>
    <xf numFmtId="49" fontId="10" fillId="0" borderId="0" xfId="70" applyNumberFormat="1" applyFont="1" applyAlignment="1">
      <alignment vertical="top" wrapText="1"/>
      <protection/>
    </xf>
    <xf numFmtId="0" fontId="7" fillId="0" borderId="18" xfId="71" applyFont="1" applyBorder="1" applyAlignment="1">
      <alignment horizontal="center" vertical="center" wrapText="1"/>
      <protection/>
    </xf>
    <xf numFmtId="0" fontId="7" fillId="0" borderId="14" xfId="71" applyFont="1" applyBorder="1" applyAlignment="1">
      <alignment horizontal="center" vertical="center" wrapText="1"/>
      <protection/>
    </xf>
    <xf numFmtId="0" fontId="7" fillId="0" borderId="0" xfId="71" applyFont="1" applyBorder="1" applyAlignment="1">
      <alignment horizontal="center" vertical="center" wrapText="1"/>
      <protection/>
    </xf>
    <xf numFmtId="0" fontId="7" fillId="0" borderId="19" xfId="71" applyFont="1" applyFill="1" applyBorder="1" applyAlignment="1">
      <alignment horizontal="center" vertical="center" wrapText="1"/>
      <protection/>
    </xf>
    <xf numFmtId="0" fontId="7" fillId="0" borderId="19" xfId="71" applyFont="1" applyBorder="1" applyAlignment="1">
      <alignment horizontal="center" vertical="center" wrapText="1"/>
      <protection/>
    </xf>
    <xf numFmtId="0" fontId="7" fillId="0" borderId="20" xfId="71" applyFont="1" applyBorder="1" applyAlignment="1">
      <alignment horizontal="center" vertical="center" wrapText="1"/>
      <protection/>
    </xf>
    <xf numFmtId="0" fontId="7" fillId="0" borderId="21" xfId="71" applyFont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center" vertical="center" wrapText="1"/>
    </xf>
    <xf numFmtId="176" fontId="10" fillId="0" borderId="0" xfId="70" applyNumberFormat="1" applyFont="1" applyAlignment="1">
      <alignment vertical="top" wrapText="1"/>
      <protection/>
    </xf>
    <xf numFmtId="0" fontId="7" fillId="0" borderId="21" xfId="71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7" fillId="0" borderId="17" xfId="0" applyNumberFormat="1" applyFont="1" applyFill="1" applyBorder="1" applyAlignment="1">
      <alignment horizontal="center" vertical="center" wrapText="1"/>
    </xf>
    <xf numFmtId="0" fontId="6" fillId="0" borderId="11" xfId="71" applyFont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49" fontId="8" fillId="0" borderId="16" xfId="70" applyNumberFormat="1" applyFont="1" applyFill="1" applyBorder="1" applyAlignment="1">
      <alignment horizontal="center" vertical="center" wrapText="1"/>
      <protection/>
    </xf>
    <xf numFmtId="0" fontId="46" fillId="0" borderId="19" xfId="0" applyFont="1" applyFill="1" applyBorder="1" applyAlignment="1">
      <alignment horizontal="center" vertical="center" wrapText="1"/>
    </xf>
    <xf numFmtId="49" fontId="8" fillId="0" borderId="12" xfId="70" applyNumberFormat="1" applyFont="1" applyFill="1" applyBorder="1" applyAlignment="1">
      <alignment horizontal="center" vertical="center" wrapText="1"/>
      <protection/>
    </xf>
    <xf numFmtId="0" fontId="7" fillId="0" borderId="15" xfId="71" applyFont="1" applyFill="1" applyBorder="1" applyAlignment="1">
      <alignment horizontal="center" vertical="center" wrapText="1"/>
      <protection/>
    </xf>
    <xf numFmtId="0" fontId="5" fillId="0" borderId="0" xfId="71" applyBorder="1">
      <alignment vertical="center"/>
      <protection/>
    </xf>
    <xf numFmtId="0" fontId="5" fillId="0" borderId="0" xfId="71" applyFill="1">
      <alignment vertical="center"/>
      <protection/>
    </xf>
    <xf numFmtId="0" fontId="41" fillId="22" borderId="0" xfId="28" applyFont="1" applyFill="1" applyAlignment="1">
      <alignment horizontal="center" vertical="center" wrapText="1"/>
      <protection/>
    </xf>
    <xf numFmtId="44" fontId="48" fillId="23" borderId="0" xfId="77" applyNumberFormat="1" applyFont="1" applyFill="1" applyAlignment="1">
      <alignment horizontal="center" vertical="center" wrapText="1"/>
    </xf>
    <xf numFmtId="0" fontId="48" fillId="24" borderId="0" xfId="74" applyFont="1" applyFill="1" applyAlignment="1">
      <alignment horizontal="center" vertical="center" wrapText="1"/>
      <protection/>
    </xf>
    <xf numFmtId="44" fontId="48" fillId="24" borderId="0" xfId="77" applyNumberFormat="1" applyFont="1" applyFill="1" applyAlignment="1">
      <alignment horizontal="center" vertical="center" wrapText="1"/>
    </xf>
    <xf numFmtId="0" fontId="9" fillId="0" borderId="0" xfId="74" applyFont="1" applyAlignment="1">
      <alignment horizontal="center" vertical="center" wrapText="1"/>
      <protection/>
    </xf>
    <xf numFmtId="44" fontId="9" fillId="0" borderId="0" xfId="77" applyNumberFormat="1" applyFont="1" applyAlignment="1">
      <alignment horizontal="center" vertical="center" wrapText="1"/>
    </xf>
    <xf numFmtId="0" fontId="48" fillId="25" borderId="0" xfId="74" applyFont="1" applyFill="1" applyAlignment="1">
      <alignment horizontal="center" vertical="center" wrapText="1"/>
      <protection/>
    </xf>
    <xf numFmtId="0" fontId="41" fillId="0" borderId="0" xfId="28">
      <alignment vertical="center"/>
      <protection/>
    </xf>
    <xf numFmtId="0" fontId="49" fillId="25" borderId="0" xfId="74" applyFont="1" applyFill="1" applyAlignment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49" fontId="0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70" applyFont="1" applyFill="1" applyBorder="1" applyAlignment="1" applyProtection="1">
      <alignment horizontal="center" vertical="center" wrapText="1"/>
      <protection locked="0"/>
    </xf>
    <xf numFmtId="49" fontId="50" fillId="0" borderId="10" xfId="7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70" applyNumberFormat="1" applyFont="1" applyFill="1" applyBorder="1" applyAlignment="1">
      <alignment horizontal="center" vertical="center" wrapText="1"/>
      <protection/>
    </xf>
    <xf numFmtId="49" fontId="8" fillId="0" borderId="10" xfId="70" applyNumberFormat="1" applyFont="1" applyFill="1" applyBorder="1" applyAlignment="1">
      <alignment horizontal="center" vertical="center" wrapText="1"/>
      <protection/>
    </xf>
    <xf numFmtId="49" fontId="16" fillId="0" borderId="0" xfId="70" applyNumberFormat="1" applyFont="1" applyFill="1" applyAlignment="1">
      <alignment horizontal="center" vertical="center" wrapText="1"/>
      <protection/>
    </xf>
    <xf numFmtId="0" fontId="51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7" fontId="54" fillId="0" borderId="10" xfId="67" applyNumberFormat="1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177" fontId="55" fillId="0" borderId="17" xfId="67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177" fontId="53" fillId="0" borderId="17" xfId="0" applyNumberFormat="1" applyFont="1" applyFill="1" applyBorder="1" applyAlignment="1">
      <alignment horizontal="center" vertical="center" wrapText="1"/>
    </xf>
    <xf numFmtId="0" fontId="53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55" fillId="0" borderId="17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9" fillId="0" borderId="0" xfId="77" applyNumberFormat="1" applyFont="1" applyFill="1" applyAlignment="1">
      <alignment horizontal="center" vertical="center" wrapText="1"/>
    </xf>
    <xf numFmtId="44" fontId="9" fillId="0" borderId="0" xfId="23" applyNumberFormat="1" applyFont="1" applyFill="1" applyAlignment="1">
      <alignment horizontal="center" vertical="center" wrapText="1"/>
    </xf>
    <xf numFmtId="0" fontId="41" fillId="0" borderId="0" xfId="28" applyFill="1">
      <alignment vertical="center"/>
      <protection/>
    </xf>
    <xf numFmtId="0" fontId="53" fillId="0" borderId="17" xfId="63" applyFont="1" applyFill="1" applyBorder="1" applyAlignment="1">
      <alignment horizontal="center" vertical="center" wrapText="1"/>
      <protection/>
    </xf>
    <xf numFmtId="177" fontId="55" fillId="0" borderId="17" xfId="63" applyNumberFormat="1" applyFont="1" applyFill="1" applyBorder="1" applyAlignment="1" applyProtection="1">
      <alignment horizontal="center" vertical="center" wrapText="1"/>
      <protection/>
    </xf>
    <xf numFmtId="0" fontId="55" fillId="0" borderId="10" xfId="63" applyFont="1" applyFill="1" applyBorder="1" applyAlignment="1" applyProtection="1">
      <alignment horizontal="center" vertical="center" wrapText="1"/>
      <protection locked="0"/>
    </xf>
    <xf numFmtId="0" fontId="55" fillId="0" borderId="17" xfId="63" applyFont="1" applyFill="1" applyBorder="1" applyAlignment="1" applyProtection="1">
      <alignment horizontal="center" vertical="center" wrapText="1"/>
      <protection locked="0"/>
    </xf>
    <xf numFmtId="0" fontId="55" fillId="0" borderId="10" xfId="67" applyFont="1" applyFill="1" applyBorder="1" applyAlignment="1" applyProtection="1">
      <alignment horizontal="center" vertical="center" wrapText="1"/>
      <protection locked="0"/>
    </xf>
    <xf numFmtId="177" fontId="55" fillId="0" borderId="10" xfId="67" applyNumberFormat="1" applyFont="1" applyFill="1" applyBorder="1" applyAlignment="1">
      <alignment horizontal="center" vertical="center" wrapText="1"/>
      <protection/>
    </xf>
    <xf numFmtId="0" fontId="53" fillId="0" borderId="17" xfId="67" applyFont="1" applyFill="1" applyBorder="1" applyAlignment="1">
      <alignment horizontal="center" vertical="center" wrapText="1"/>
      <protection/>
    </xf>
    <xf numFmtId="177" fontId="55" fillId="0" borderId="10" xfId="63" applyNumberFormat="1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67" applyFont="1" applyFill="1" applyBorder="1" applyAlignment="1">
      <alignment horizontal="center" vertical="center" wrapText="1"/>
      <protection/>
    </xf>
    <xf numFmtId="0" fontId="53" fillId="0" borderId="17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货币 2 2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常规 58 2" xfId="30"/>
    <cellStyle name="60% - 强调文字颜色 2" xfId="31"/>
    <cellStyle name="标题 4" xfId="32"/>
    <cellStyle name="警告文本" xfId="33"/>
    <cellStyle name="常规 5 2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4 2" xfId="73"/>
    <cellStyle name="常规 5" xfId="74"/>
    <cellStyle name="常规 58" xfId="75"/>
    <cellStyle name="常规 7" xfId="76"/>
    <cellStyle name="货币 2" xfId="77"/>
  </cellStyles>
  <dxfs count="2">
    <dxf>
      <font>
        <b val="0"/>
      </font>
      <fill>
        <patternFill patternType="solid">
          <fgColor indexed="65"/>
          <bgColor indexed="64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I171"/>
  <sheetViews>
    <sheetView tabSelected="1" workbookViewId="0" topLeftCell="A1">
      <pane xSplit="5" ySplit="2" topLeftCell="F22" activePane="bottomRight" state="frozen"/>
      <selection pane="bottomRight" activeCell="IV36" sqref="IV36"/>
    </sheetView>
  </sheetViews>
  <sheetFormatPr defaultColWidth="9.00390625" defaultRowHeight="17.25" customHeight="1"/>
  <cols>
    <col min="1" max="1" width="5.25390625" style="74" customWidth="1"/>
    <col min="2" max="2" width="11.75390625" style="74" customWidth="1"/>
    <col min="3" max="3" width="12.625" style="74" customWidth="1"/>
    <col min="4" max="4" width="12.75390625" style="74" customWidth="1"/>
    <col min="5" max="5" width="7.50390625" style="74" customWidth="1"/>
    <col min="6" max="6" width="9.625" style="74" customWidth="1"/>
    <col min="7" max="7" width="7.50390625" style="74" customWidth="1"/>
    <col min="8" max="8" width="9.50390625" style="74" customWidth="1"/>
    <col min="9" max="9" width="5.75390625" style="75" customWidth="1"/>
    <col min="10" max="10" width="11.75390625" style="74" customWidth="1"/>
    <col min="11" max="11" width="12.625" style="74" customWidth="1"/>
    <col min="12" max="12" width="9.375" style="74" customWidth="1"/>
    <col min="13" max="14" width="6.125" style="74" customWidth="1"/>
    <col min="15" max="212" width="9.00390625" style="74" customWidth="1"/>
    <col min="213" max="16384" width="9.00390625" style="76" customWidth="1"/>
  </cols>
  <sheetData>
    <row r="1" spans="1:14" ht="27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0" s="72" customFormat="1" ht="55.5" customHeight="1">
      <c r="A2" s="78" t="s">
        <v>1</v>
      </c>
      <c r="B2" s="79" t="s">
        <v>2</v>
      </c>
      <c r="C2" s="80" t="s">
        <v>3</v>
      </c>
      <c r="D2" s="80" t="s">
        <v>4</v>
      </c>
      <c r="E2" s="80" t="s">
        <v>5</v>
      </c>
      <c r="F2" s="80" t="s">
        <v>6</v>
      </c>
      <c r="G2" s="80" t="s">
        <v>7</v>
      </c>
      <c r="H2" s="80" t="s">
        <v>8</v>
      </c>
      <c r="I2" s="80" t="s">
        <v>9</v>
      </c>
      <c r="J2" s="80" t="s">
        <v>10</v>
      </c>
      <c r="K2" s="80" t="s">
        <v>11</v>
      </c>
      <c r="L2" s="80" t="s">
        <v>12</v>
      </c>
      <c r="M2" s="99" t="s">
        <v>13</v>
      </c>
      <c r="N2" s="100" t="s">
        <v>14</v>
      </c>
      <c r="O2" s="101"/>
      <c r="P2" s="101"/>
      <c r="Q2" s="101"/>
      <c r="R2" s="101"/>
      <c r="S2" s="101"/>
      <c r="T2" s="101"/>
    </row>
    <row r="3" spans="1:35" s="73" customFormat="1" ht="40.5" customHeight="1">
      <c r="A3" s="81">
        <v>1</v>
      </c>
      <c r="B3" s="82" t="s">
        <v>15</v>
      </c>
      <c r="C3" s="83" t="s">
        <v>16</v>
      </c>
      <c r="D3" s="83" t="s">
        <v>17</v>
      </c>
      <c r="E3" s="83" t="s">
        <v>18</v>
      </c>
      <c r="F3" s="83" t="s">
        <v>19</v>
      </c>
      <c r="G3" s="83" t="s">
        <v>20</v>
      </c>
      <c r="H3" s="83" t="s">
        <v>21</v>
      </c>
      <c r="I3" s="83" t="s">
        <v>22</v>
      </c>
      <c r="J3" s="83" t="s">
        <v>23</v>
      </c>
      <c r="K3" s="83" t="s">
        <v>24</v>
      </c>
      <c r="L3" s="83" t="s">
        <v>25</v>
      </c>
      <c r="M3" s="102" t="s">
        <v>26</v>
      </c>
      <c r="N3" s="102" t="s">
        <v>27</v>
      </c>
      <c r="O3" s="103"/>
      <c r="P3" s="103"/>
      <c r="Q3" s="103"/>
      <c r="R3" s="103"/>
      <c r="S3" s="103"/>
      <c r="T3" s="103"/>
      <c r="U3" s="103"/>
      <c r="V3" s="103"/>
      <c r="W3" s="103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</row>
    <row r="4" spans="1:35" s="73" customFormat="1" ht="40.5" customHeight="1">
      <c r="A4" s="81">
        <v>2</v>
      </c>
      <c r="B4" s="82" t="s">
        <v>28</v>
      </c>
      <c r="C4" s="83" t="s">
        <v>16</v>
      </c>
      <c r="D4" s="83" t="s">
        <v>17</v>
      </c>
      <c r="E4" s="83" t="s">
        <v>29</v>
      </c>
      <c r="F4" s="83" t="s">
        <v>19</v>
      </c>
      <c r="G4" s="83" t="s">
        <v>20</v>
      </c>
      <c r="H4" s="83" t="s">
        <v>21</v>
      </c>
      <c r="I4" s="83" t="s">
        <v>22</v>
      </c>
      <c r="J4" s="83" t="s">
        <v>23</v>
      </c>
      <c r="K4" s="83" t="s">
        <v>24</v>
      </c>
      <c r="L4" s="83" t="s">
        <v>25</v>
      </c>
      <c r="M4" s="102" t="s">
        <v>26</v>
      </c>
      <c r="N4" s="102" t="s">
        <v>27</v>
      </c>
      <c r="O4" s="103"/>
      <c r="P4" s="103"/>
      <c r="Q4" s="103"/>
      <c r="R4" s="103"/>
      <c r="S4" s="103"/>
      <c r="T4" s="103"/>
      <c r="U4" s="103"/>
      <c r="V4" s="103"/>
      <c r="W4" s="103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</row>
    <row r="5" spans="1:35" s="73" customFormat="1" ht="40.5" customHeight="1">
      <c r="A5" s="81">
        <v>3</v>
      </c>
      <c r="B5" s="82" t="s">
        <v>30</v>
      </c>
      <c r="C5" s="83" t="s">
        <v>16</v>
      </c>
      <c r="D5" s="83" t="s">
        <v>17</v>
      </c>
      <c r="E5" s="83" t="s">
        <v>31</v>
      </c>
      <c r="F5" s="83" t="s">
        <v>19</v>
      </c>
      <c r="G5" s="83" t="s">
        <v>20</v>
      </c>
      <c r="H5" s="83" t="s">
        <v>21</v>
      </c>
      <c r="I5" s="83" t="s">
        <v>22</v>
      </c>
      <c r="J5" s="83" t="s">
        <v>23</v>
      </c>
      <c r="K5" s="83" t="s">
        <v>24</v>
      </c>
      <c r="L5" s="83" t="s">
        <v>25</v>
      </c>
      <c r="M5" s="102" t="s">
        <v>26</v>
      </c>
      <c r="N5" s="102" t="s">
        <v>27</v>
      </c>
      <c r="O5" s="104"/>
      <c r="P5" s="104"/>
      <c r="Q5" s="104"/>
      <c r="R5" s="104"/>
      <c r="S5" s="104"/>
      <c r="T5" s="104"/>
      <c r="U5" s="104"/>
      <c r="V5" s="104"/>
      <c r="W5" s="104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</row>
    <row r="6" spans="1:35" s="73" customFormat="1" ht="40.5" customHeight="1">
      <c r="A6" s="81">
        <v>4</v>
      </c>
      <c r="B6" s="82" t="s">
        <v>32</v>
      </c>
      <c r="C6" s="83" t="s">
        <v>16</v>
      </c>
      <c r="D6" s="83" t="s">
        <v>17</v>
      </c>
      <c r="E6" s="83" t="s">
        <v>33</v>
      </c>
      <c r="F6" s="83" t="s">
        <v>19</v>
      </c>
      <c r="G6" s="83" t="s">
        <v>20</v>
      </c>
      <c r="H6" s="83" t="s">
        <v>21</v>
      </c>
      <c r="I6" s="83" t="s">
        <v>22</v>
      </c>
      <c r="J6" s="83" t="s">
        <v>23</v>
      </c>
      <c r="K6" s="83" t="s">
        <v>24</v>
      </c>
      <c r="L6" s="83" t="s">
        <v>25</v>
      </c>
      <c r="M6" s="102" t="s">
        <v>26</v>
      </c>
      <c r="N6" s="102" t="s">
        <v>27</v>
      </c>
      <c r="O6" s="103"/>
      <c r="P6" s="103"/>
      <c r="Q6" s="103"/>
      <c r="R6" s="103"/>
      <c r="S6" s="103"/>
      <c r="T6" s="103"/>
      <c r="U6" s="103"/>
      <c r="V6" s="103"/>
      <c r="W6" s="103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</row>
    <row r="7" spans="1:35" s="73" customFormat="1" ht="40.5" customHeight="1">
      <c r="A7" s="81">
        <v>5</v>
      </c>
      <c r="B7" s="82" t="s">
        <v>34</v>
      </c>
      <c r="C7" s="83" t="s">
        <v>16</v>
      </c>
      <c r="D7" s="83" t="s">
        <v>17</v>
      </c>
      <c r="E7" s="83" t="s">
        <v>35</v>
      </c>
      <c r="F7" s="83" t="s">
        <v>19</v>
      </c>
      <c r="G7" s="83" t="s">
        <v>20</v>
      </c>
      <c r="H7" s="83" t="s">
        <v>21</v>
      </c>
      <c r="I7" s="83" t="s">
        <v>22</v>
      </c>
      <c r="J7" s="83" t="s">
        <v>23</v>
      </c>
      <c r="K7" s="83" t="s">
        <v>24</v>
      </c>
      <c r="L7" s="83" t="s">
        <v>25</v>
      </c>
      <c r="M7" s="102" t="s">
        <v>26</v>
      </c>
      <c r="N7" s="102" t="s">
        <v>27</v>
      </c>
      <c r="O7" s="103"/>
      <c r="P7" s="103"/>
      <c r="Q7" s="103"/>
      <c r="R7" s="103"/>
      <c r="S7" s="103"/>
      <c r="T7" s="103"/>
      <c r="U7" s="103"/>
      <c r="V7" s="103"/>
      <c r="W7" s="103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</row>
    <row r="8" spans="1:35" s="73" customFormat="1" ht="40.5" customHeight="1">
      <c r="A8" s="81">
        <v>6</v>
      </c>
      <c r="B8" s="82" t="s">
        <v>36</v>
      </c>
      <c r="C8" s="83" t="s">
        <v>16</v>
      </c>
      <c r="D8" s="83" t="s">
        <v>17</v>
      </c>
      <c r="E8" s="83" t="s">
        <v>37</v>
      </c>
      <c r="F8" s="83" t="s">
        <v>19</v>
      </c>
      <c r="G8" s="83" t="s">
        <v>20</v>
      </c>
      <c r="H8" s="83" t="s">
        <v>21</v>
      </c>
      <c r="I8" s="83" t="s">
        <v>22</v>
      </c>
      <c r="J8" s="83" t="s">
        <v>23</v>
      </c>
      <c r="K8" s="83" t="s">
        <v>24</v>
      </c>
      <c r="L8" s="83" t="s">
        <v>25</v>
      </c>
      <c r="M8" s="102" t="s">
        <v>26</v>
      </c>
      <c r="N8" s="102" t="s">
        <v>27</v>
      </c>
      <c r="O8" s="103"/>
      <c r="P8" s="103"/>
      <c r="Q8" s="103"/>
      <c r="R8" s="103"/>
      <c r="S8" s="103"/>
      <c r="T8" s="103"/>
      <c r="U8" s="103"/>
      <c r="V8" s="103"/>
      <c r="W8" s="103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</row>
    <row r="9" spans="1:35" s="73" customFormat="1" ht="40.5" customHeight="1">
      <c r="A9" s="81">
        <v>7</v>
      </c>
      <c r="B9" s="82" t="s">
        <v>38</v>
      </c>
      <c r="C9" s="83" t="s">
        <v>16</v>
      </c>
      <c r="D9" s="83" t="s">
        <v>17</v>
      </c>
      <c r="E9" s="83" t="s">
        <v>39</v>
      </c>
      <c r="F9" s="83" t="s">
        <v>19</v>
      </c>
      <c r="G9" s="83" t="s">
        <v>20</v>
      </c>
      <c r="H9" s="83" t="s">
        <v>21</v>
      </c>
      <c r="I9" s="83" t="s">
        <v>22</v>
      </c>
      <c r="J9" s="83" t="s">
        <v>23</v>
      </c>
      <c r="K9" s="83" t="s">
        <v>24</v>
      </c>
      <c r="L9" s="83" t="s">
        <v>25</v>
      </c>
      <c r="M9" s="102" t="s">
        <v>26</v>
      </c>
      <c r="N9" s="102" t="s">
        <v>27</v>
      </c>
      <c r="O9" s="103"/>
      <c r="P9" s="103"/>
      <c r="Q9" s="103"/>
      <c r="R9" s="103"/>
      <c r="S9" s="103"/>
      <c r="T9" s="103"/>
      <c r="U9" s="103"/>
      <c r="V9" s="103"/>
      <c r="W9" s="103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</row>
    <row r="10" spans="1:35" s="73" customFormat="1" ht="40.5" customHeight="1">
      <c r="A10" s="81">
        <v>8</v>
      </c>
      <c r="B10" s="82" t="s">
        <v>40</v>
      </c>
      <c r="C10" s="83" t="s">
        <v>16</v>
      </c>
      <c r="D10" s="83" t="s">
        <v>17</v>
      </c>
      <c r="E10" s="83" t="s">
        <v>41</v>
      </c>
      <c r="F10" s="83" t="s">
        <v>19</v>
      </c>
      <c r="G10" s="83" t="s">
        <v>20</v>
      </c>
      <c r="H10" s="83" t="s">
        <v>21</v>
      </c>
      <c r="I10" s="83" t="s">
        <v>22</v>
      </c>
      <c r="J10" s="83" t="s">
        <v>23</v>
      </c>
      <c r="K10" s="83" t="s">
        <v>24</v>
      </c>
      <c r="L10" s="83" t="s">
        <v>25</v>
      </c>
      <c r="M10" s="102" t="s">
        <v>26</v>
      </c>
      <c r="N10" s="102" t="s">
        <v>27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</row>
    <row r="11" spans="1:35" s="73" customFormat="1" ht="40.5" customHeight="1">
      <c r="A11" s="81">
        <v>9</v>
      </c>
      <c r="B11" s="82" t="s">
        <v>42</v>
      </c>
      <c r="C11" s="83" t="s">
        <v>16</v>
      </c>
      <c r="D11" s="83" t="s">
        <v>17</v>
      </c>
      <c r="E11" s="83" t="s">
        <v>43</v>
      </c>
      <c r="F11" s="83" t="s">
        <v>19</v>
      </c>
      <c r="G11" s="83" t="s">
        <v>20</v>
      </c>
      <c r="H11" s="83" t="s">
        <v>21</v>
      </c>
      <c r="I11" s="83" t="s">
        <v>22</v>
      </c>
      <c r="J11" s="83" t="s">
        <v>23</v>
      </c>
      <c r="K11" s="83" t="s">
        <v>24</v>
      </c>
      <c r="L11" s="83" t="s">
        <v>25</v>
      </c>
      <c r="M11" s="102" t="s">
        <v>26</v>
      </c>
      <c r="N11" s="102" t="s">
        <v>27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</row>
    <row r="12" spans="1:35" s="73" customFormat="1" ht="40.5" customHeight="1">
      <c r="A12" s="81">
        <v>10</v>
      </c>
      <c r="B12" s="82" t="s">
        <v>44</v>
      </c>
      <c r="C12" s="83" t="s">
        <v>16</v>
      </c>
      <c r="D12" s="83" t="s">
        <v>17</v>
      </c>
      <c r="E12" s="83" t="s">
        <v>45</v>
      </c>
      <c r="F12" s="83" t="s">
        <v>19</v>
      </c>
      <c r="G12" s="83" t="s">
        <v>20</v>
      </c>
      <c r="H12" s="83" t="s">
        <v>21</v>
      </c>
      <c r="I12" s="83" t="s">
        <v>22</v>
      </c>
      <c r="J12" s="83" t="s">
        <v>23</v>
      </c>
      <c r="K12" s="83" t="s">
        <v>24</v>
      </c>
      <c r="L12" s="83" t="s">
        <v>25</v>
      </c>
      <c r="M12" s="102" t="s">
        <v>26</v>
      </c>
      <c r="N12" s="102" t="s">
        <v>27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</row>
    <row r="13" spans="1:35" s="73" customFormat="1" ht="40.5" customHeight="1">
      <c r="A13" s="81">
        <v>11</v>
      </c>
      <c r="B13" s="82" t="s">
        <v>46</v>
      </c>
      <c r="C13" s="83" t="s">
        <v>16</v>
      </c>
      <c r="D13" s="83" t="s">
        <v>17</v>
      </c>
      <c r="E13" s="83" t="s">
        <v>47</v>
      </c>
      <c r="F13" s="83" t="s">
        <v>19</v>
      </c>
      <c r="G13" s="83" t="s">
        <v>20</v>
      </c>
      <c r="H13" s="83" t="s">
        <v>21</v>
      </c>
      <c r="I13" s="83" t="s">
        <v>22</v>
      </c>
      <c r="J13" s="83" t="s">
        <v>23</v>
      </c>
      <c r="K13" s="83" t="s">
        <v>24</v>
      </c>
      <c r="L13" s="83" t="s">
        <v>25</v>
      </c>
      <c r="M13" s="102" t="s">
        <v>26</v>
      </c>
      <c r="N13" s="102" t="s">
        <v>27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</row>
    <row r="14" spans="1:35" s="73" customFormat="1" ht="40.5" customHeight="1">
      <c r="A14" s="81">
        <v>12</v>
      </c>
      <c r="B14" s="82" t="s">
        <v>48</v>
      </c>
      <c r="C14" s="83" t="s">
        <v>16</v>
      </c>
      <c r="D14" s="83" t="s">
        <v>17</v>
      </c>
      <c r="E14" s="81" t="s">
        <v>49</v>
      </c>
      <c r="F14" s="83" t="s">
        <v>19</v>
      </c>
      <c r="G14" s="83" t="s">
        <v>20</v>
      </c>
      <c r="H14" s="83" t="s">
        <v>21</v>
      </c>
      <c r="I14" s="83" t="s">
        <v>22</v>
      </c>
      <c r="J14" s="83" t="s">
        <v>23</v>
      </c>
      <c r="K14" s="83" t="s">
        <v>24</v>
      </c>
      <c r="L14" s="83" t="s">
        <v>25</v>
      </c>
      <c r="M14" s="102" t="s">
        <v>26</v>
      </c>
      <c r="N14" s="102" t="s">
        <v>27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</row>
    <row r="15" spans="1:35" s="73" customFormat="1" ht="40.5" customHeight="1">
      <c r="A15" s="81">
        <v>13</v>
      </c>
      <c r="B15" s="82" t="s">
        <v>50</v>
      </c>
      <c r="C15" s="83" t="s">
        <v>16</v>
      </c>
      <c r="D15" s="83" t="s">
        <v>17</v>
      </c>
      <c r="E15" s="81" t="s">
        <v>51</v>
      </c>
      <c r="F15" s="83" t="s">
        <v>19</v>
      </c>
      <c r="G15" s="83" t="s">
        <v>20</v>
      </c>
      <c r="H15" s="83" t="s">
        <v>21</v>
      </c>
      <c r="I15" s="83" t="s">
        <v>22</v>
      </c>
      <c r="J15" s="83" t="s">
        <v>23</v>
      </c>
      <c r="K15" s="83" t="s">
        <v>24</v>
      </c>
      <c r="L15" s="83" t="s">
        <v>25</v>
      </c>
      <c r="M15" s="102" t="s">
        <v>26</v>
      </c>
      <c r="N15" s="102" t="s">
        <v>27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</row>
    <row r="16" spans="1:35" s="73" customFormat="1" ht="40.5" customHeight="1">
      <c r="A16" s="81">
        <v>14</v>
      </c>
      <c r="B16" s="82" t="s">
        <v>52</v>
      </c>
      <c r="C16" s="83" t="s">
        <v>16</v>
      </c>
      <c r="D16" s="83" t="s">
        <v>17</v>
      </c>
      <c r="E16" s="81" t="s">
        <v>53</v>
      </c>
      <c r="F16" s="83" t="s">
        <v>19</v>
      </c>
      <c r="G16" s="83" t="s">
        <v>20</v>
      </c>
      <c r="H16" s="83" t="s">
        <v>21</v>
      </c>
      <c r="I16" s="83" t="s">
        <v>22</v>
      </c>
      <c r="J16" s="83" t="s">
        <v>23</v>
      </c>
      <c r="K16" s="83" t="s">
        <v>24</v>
      </c>
      <c r="L16" s="83" t="s">
        <v>25</v>
      </c>
      <c r="M16" s="102" t="s">
        <v>26</v>
      </c>
      <c r="N16" s="102" t="s">
        <v>27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</row>
    <row r="17" spans="1:35" s="73" customFormat="1" ht="40.5" customHeight="1">
      <c r="A17" s="81">
        <v>15</v>
      </c>
      <c r="B17" s="82" t="s">
        <v>54</v>
      </c>
      <c r="C17" s="83" t="s">
        <v>16</v>
      </c>
      <c r="D17" s="83" t="s">
        <v>17</v>
      </c>
      <c r="E17" s="83" t="s">
        <v>55</v>
      </c>
      <c r="F17" s="83" t="s">
        <v>56</v>
      </c>
      <c r="G17" s="83" t="s">
        <v>20</v>
      </c>
      <c r="H17" s="83" t="s">
        <v>57</v>
      </c>
      <c r="I17" s="83" t="s">
        <v>22</v>
      </c>
      <c r="J17" s="83" t="s">
        <v>58</v>
      </c>
      <c r="K17" s="83" t="s">
        <v>24</v>
      </c>
      <c r="L17" s="83" t="s">
        <v>25</v>
      </c>
      <c r="M17" s="102" t="s">
        <v>26</v>
      </c>
      <c r="N17" s="102" t="s">
        <v>27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</row>
    <row r="18" spans="1:35" s="73" customFormat="1" ht="40.5" customHeight="1">
      <c r="A18" s="81">
        <v>16</v>
      </c>
      <c r="B18" s="82" t="s">
        <v>59</v>
      </c>
      <c r="C18" s="83" t="s">
        <v>16</v>
      </c>
      <c r="D18" s="83" t="s">
        <v>17</v>
      </c>
      <c r="E18" s="83" t="s">
        <v>60</v>
      </c>
      <c r="F18" s="83" t="s">
        <v>56</v>
      </c>
      <c r="G18" s="83" t="s">
        <v>20</v>
      </c>
      <c r="H18" s="83" t="s">
        <v>57</v>
      </c>
      <c r="I18" s="83" t="s">
        <v>22</v>
      </c>
      <c r="J18" s="83" t="s">
        <v>58</v>
      </c>
      <c r="K18" s="83" t="s">
        <v>24</v>
      </c>
      <c r="L18" s="83" t="s">
        <v>25</v>
      </c>
      <c r="M18" s="102" t="s">
        <v>26</v>
      </c>
      <c r="N18" s="102" t="s">
        <v>27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</row>
    <row r="19" spans="1:35" s="73" customFormat="1" ht="40.5" customHeight="1">
      <c r="A19" s="81">
        <v>17</v>
      </c>
      <c r="B19" s="82" t="s">
        <v>61</v>
      </c>
      <c r="C19" s="83" t="s">
        <v>16</v>
      </c>
      <c r="D19" s="83" t="s">
        <v>17</v>
      </c>
      <c r="E19" s="83" t="s">
        <v>62</v>
      </c>
      <c r="F19" s="83" t="s">
        <v>56</v>
      </c>
      <c r="G19" s="83" t="s">
        <v>20</v>
      </c>
      <c r="H19" s="83" t="s">
        <v>57</v>
      </c>
      <c r="I19" s="83" t="s">
        <v>22</v>
      </c>
      <c r="J19" s="83" t="s">
        <v>58</v>
      </c>
      <c r="K19" s="83" t="s">
        <v>24</v>
      </c>
      <c r="L19" s="83" t="s">
        <v>25</v>
      </c>
      <c r="M19" s="102" t="s">
        <v>26</v>
      </c>
      <c r="N19" s="102" t="s">
        <v>27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</row>
    <row r="20" spans="1:35" s="73" customFormat="1" ht="40.5" customHeight="1">
      <c r="A20" s="81">
        <v>18</v>
      </c>
      <c r="B20" s="82" t="s">
        <v>63</v>
      </c>
      <c r="C20" s="83" t="s">
        <v>16</v>
      </c>
      <c r="D20" s="83" t="s">
        <v>17</v>
      </c>
      <c r="E20" s="83" t="s">
        <v>64</v>
      </c>
      <c r="F20" s="83" t="s">
        <v>56</v>
      </c>
      <c r="G20" s="83" t="s">
        <v>20</v>
      </c>
      <c r="H20" s="83" t="s">
        <v>57</v>
      </c>
      <c r="I20" s="83" t="s">
        <v>22</v>
      </c>
      <c r="J20" s="83" t="s">
        <v>58</v>
      </c>
      <c r="K20" s="83" t="s">
        <v>24</v>
      </c>
      <c r="L20" s="83" t="s">
        <v>25</v>
      </c>
      <c r="M20" s="102" t="s">
        <v>26</v>
      </c>
      <c r="N20" s="102" t="s">
        <v>27</v>
      </c>
      <c r="O20" s="103"/>
      <c r="P20" s="103"/>
      <c r="Q20" s="103"/>
      <c r="R20" s="103"/>
      <c r="S20" s="103"/>
      <c r="T20" s="103"/>
      <c r="U20" s="103"/>
      <c r="V20" s="103"/>
      <c r="W20" s="103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</row>
    <row r="21" spans="1:35" s="73" customFormat="1" ht="40.5" customHeight="1">
      <c r="A21" s="81">
        <v>19</v>
      </c>
      <c r="B21" s="82" t="s">
        <v>65</v>
      </c>
      <c r="C21" s="83" t="s">
        <v>66</v>
      </c>
      <c r="D21" s="83" t="s">
        <v>17</v>
      </c>
      <c r="E21" s="83" t="s">
        <v>67</v>
      </c>
      <c r="F21" s="83" t="s">
        <v>56</v>
      </c>
      <c r="G21" s="83" t="s">
        <v>20</v>
      </c>
      <c r="H21" s="83" t="s">
        <v>57</v>
      </c>
      <c r="I21" s="83" t="s">
        <v>68</v>
      </c>
      <c r="J21" s="83" t="s">
        <v>69</v>
      </c>
      <c r="K21" s="83" t="s">
        <v>24</v>
      </c>
      <c r="L21" s="83" t="s">
        <v>25</v>
      </c>
      <c r="M21" s="102" t="s">
        <v>26</v>
      </c>
      <c r="N21" s="102" t="s">
        <v>27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</row>
    <row r="22" spans="1:35" s="73" customFormat="1" ht="40.5" customHeight="1">
      <c r="A22" s="81">
        <v>20</v>
      </c>
      <c r="B22" s="82" t="s">
        <v>70</v>
      </c>
      <c r="C22" s="83" t="s">
        <v>66</v>
      </c>
      <c r="D22" s="83" t="s">
        <v>17</v>
      </c>
      <c r="E22" s="83" t="s">
        <v>71</v>
      </c>
      <c r="F22" s="83" t="s">
        <v>72</v>
      </c>
      <c r="G22" s="83" t="s">
        <v>20</v>
      </c>
      <c r="H22" s="83" t="s">
        <v>57</v>
      </c>
      <c r="I22" s="83" t="s">
        <v>68</v>
      </c>
      <c r="J22" s="83" t="s">
        <v>69</v>
      </c>
      <c r="K22" s="83" t="s">
        <v>24</v>
      </c>
      <c r="L22" s="83" t="s">
        <v>25</v>
      </c>
      <c r="M22" s="102" t="s">
        <v>26</v>
      </c>
      <c r="N22" s="102" t="s">
        <v>27</v>
      </c>
      <c r="O22" s="103"/>
      <c r="P22" s="103"/>
      <c r="Q22" s="103"/>
      <c r="R22" s="103"/>
      <c r="S22" s="103"/>
      <c r="T22" s="103"/>
      <c r="U22" s="103"/>
      <c r="V22" s="103"/>
      <c r="W22" s="103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</row>
    <row r="23" spans="1:35" s="73" customFormat="1" ht="40.5" customHeight="1">
      <c r="A23" s="81">
        <v>21</v>
      </c>
      <c r="B23" s="82" t="s">
        <v>73</v>
      </c>
      <c r="C23" s="83" t="s">
        <v>74</v>
      </c>
      <c r="D23" s="83" t="s">
        <v>17</v>
      </c>
      <c r="E23" s="83" t="s">
        <v>75</v>
      </c>
      <c r="F23" s="83" t="s">
        <v>76</v>
      </c>
      <c r="G23" s="83" t="s">
        <v>20</v>
      </c>
      <c r="H23" s="83" t="s">
        <v>57</v>
      </c>
      <c r="I23" s="83" t="s">
        <v>77</v>
      </c>
      <c r="J23" s="83" t="s">
        <v>78</v>
      </c>
      <c r="K23" s="83" t="s">
        <v>24</v>
      </c>
      <c r="L23" s="83" t="s">
        <v>25</v>
      </c>
      <c r="M23" s="102" t="s">
        <v>26</v>
      </c>
      <c r="N23" s="102" t="s">
        <v>27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</row>
    <row r="24" spans="1:35" s="73" customFormat="1" ht="40.5" customHeight="1">
      <c r="A24" s="81">
        <v>22</v>
      </c>
      <c r="B24" s="82" t="s">
        <v>79</v>
      </c>
      <c r="C24" s="83" t="s">
        <v>74</v>
      </c>
      <c r="D24" s="83" t="s">
        <v>17</v>
      </c>
      <c r="E24" s="83" t="s">
        <v>80</v>
      </c>
      <c r="F24" s="83" t="s">
        <v>76</v>
      </c>
      <c r="G24" s="83" t="s">
        <v>20</v>
      </c>
      <c r="H24" s="83" t="s">
        <v>57</v>
      </c>
      <c r="I24" s="83" t="s">
        <v>77</v>
      </c>
      <c r="J24" s="83" t="s">
        <v>78</v>
      </c>
      <c r="K24" s="83" t="s">
        <v>24</v>
      </c>
      <c r="L24" s="83" t="s">
        <v>25</v>
      </c>
      <c r="M24" s="102" t="s">
        <v>26</v>
      </c>
      <c r="N24" s="102" t="s">
        <v>27</v>
      </c>
      <c r="O24" s="103"/>
      <c r="P24" s="103"/>
      <c r="Q24" s="103"/>
      <c r="R24" s="103"/>
      <c r="S24" s="103"/>
      <c r="T24" s="103"/>
      <c r="U24" s="103"/>
      <c r="V24" s="103"/>
      <c r="W24" s="103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</row>
    <row r="25" spans="1:35" s="73" customFormat="1" ht="40.5" customHeight="1">
      <c r="A25" s="81">
        <v>23</v>
      </c>
      <c r="B25" s="82" t="s">
        <v>81</v>
      </c>
      <c r="C25" s="83" t="s">
        <v>74</v>
      </c>
      <c r="D25" s="83" t="s">
        <v>17</v>
      </c>
      <c r="E25" s="83" t="s">
        <v>82</v>
      </c>
      <c r="F25" s="83" t="s">
        <v>76</v>
      </c>
      <c r="G25" s="83" t="s">
        <v>20</v>
      </c>
      <c r="H25" s="83" t="s">
        <v>57</v>
      </c>
      <c r="I25" s="83" t="s">
        <v>77</v>
      </c>
      <c r="J25" s="83" t="s">
        <v>78</v>
      </c>
      <c r="K25" s="83" t="s">
        <v>24</v>
      </c>
      <c r="L25" s="83" t="s">
        <v>25</v>
      </c>
      <c r="M25" s="102" t="s">
        <v>26</v>
      </c>
      <c r="N25" s="102" t="s">
        <v>27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</row>
    <row r="26" spans="1:35" s="73" customFormat="1" ht="40.5" customHeight="1">
      <c r="A26" s="81">
        <v>24</v>
      </c>
      <c r="B26" s="82" t="s">
        <v>83</v>
      </c>
      <c r="C26" s="83" t="s">
        <v>74</v>
      </c>
      <c r="D26" s="83" t="s">
        <v>17</v>
      </c>
      <c r="E26" s="83" t="s">
        <v>84</v>
      </c>
      <c r="F26" s="83" t="s">
        <v>76</v>
      </c>
      <c r="G26" s="83" t="s">
        <v>20</v>
      </c>
      <c r="H26" s="83" t="s">
        <v>57</v>
      </c>
      <c r="I26" s="83" t="s">
        <v>77</v>
      </c>
      <c r="J26" s="83" t="s">
        <v>78</v>
      </c>
      <c r="K26" s="83" t="s">
        <v>24</v>
      </c>
      <c r="L26" s="83" t="s">
        <v>25</v>
      </c>
      <c r="M26" s="102" t="s">
        <v>26</v>
      </c>
      <c r="N26" s="102" t="s">
        <v>27</v>
      </c>
      <c r="O26" s="103"/>
      <c r="P26" s="103"/>
      <c r="Q26" s="103"/>
      <c r="R26" s="103"/>
      <c r="S26" s="103"/>
      <c r="T26" s="103"/>
      <c r="U26" s="103"/>
      <c r="V26" s="103"/>
      <c r="W26" s="103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</row>
    <row r="27" spans="1:35" s="73" customFormat="1" ht="40.5" customHeight="1">
      <c r="A27" s="81">
        <v>25</v>
      </c>
      <c r="B27" s="82" t="s">
        <v>85</v>
      </c>
      <c r="C27" s="83" t="s">
        <v>74</v>
      </c>
      <c r="D27" s="83" t="s">
        <v>17</v>
      </c>
      <c r="E27" s="83" t="s">
        <v>86</v>
      </c>
      <c r="F27" s="83" t="s">
        <v>76</v>
      </c>
      <c r="G27" s="83" t="s">
        <v>20</v>
      </c>
      <c r="H27" s="83" t="s">
        <v>57</v>
      </c>
      <c r="I27" s="83" t="s">
        <v>77</v>
      </c>
      <c r="J27" s="83" t="s">
        <v>78</v>
      </c>
      <c r="K27" s="83" t="s">
        <v>24</v>
      </c>
      <c r="L27" s="83" t="s">
        <v>25</v>
      </c>
      <c r="M27" s="102" t="s">
        <v>26</v>
      </c>
      <c r="N27" s="102" t="s">
        <v>27</v>
      </c>
      <c r="O27" s="103"/>
      <c r="P27" s="103"/>
      <c r="Q27" s="103"/>
      <c r="R27" s="103"/>
      <c r="S27" s="103"/>
      <c r="T27" s="103"/>
      <c r="U27" s="103"/>
      <c r="V27" s="103"/>
      <c r="W27" s="103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</row>
    <row r="28" spans="1:35" s="73" customFormat="1" ht="40.5" customHeight="1">
      <c r="A28" s="81">
        <v>26</v>
      </c>
      <c r="B28" s="82" t="s">
        <v>87</v>
      </c>
      <c r="C28" s="83" t="s">
        <v>74</v>
      </c>
      <c r="D28" s="83" t="s">
        <v>17</v>
      </c>
      <c r="E28" s="81" t="s">
        <v>88</v>
      </c>
      <c r="F28" s="83" t="s">
        <v>76</v>
      </c>
      <c r="G28" s="83" t="s">
        <v>20</v>
      </c>
      <c r="H28" s="83" t="s">
        <v>57</v>
      </c>
      <c r="I28" s="83" t="s">
        <v>77</v>
      </c>
      <c r="J28" s="83" t="s">
        <v>78</v>
      </c>
      <c r="K28" s="83" t="s">
        <v>24</v>
      </c>
      <c r="L28" s="83" t="s">
        <v>25</v>
      </c>
      <c r="M28" s="102" t="s">
        <v>26</v>
      </c>
      <c r="N28" s="102" t="s">
        <v>27</v>
      </c>
      <c r="O28" s="103"/>
      <c r="P28" s="103"/>
      <c r="Q28" s="103"/>
      <c r="R28" s="103"/>
      <c r="S28" s="103"/>
      <c r="T28" s="103"/>
      <c r="U28" s="103"/>
      <c r="V28" s="103"/>
      <c r="W28" s="103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</row>
    <row r="29" spans="1:35" s="73" customFormat="1" ht="40.5" customHeight="1">
      <c r="A29" s="81">
        <v>27</v>
      </c>
      <c r="B29" s="82" t="s">
        <v>89</v>
      </c>
      <c r="C29" s="83" t="s">
        <v>74</v>
      </c>
      <c r="D29" s="83" t="s">
        <v>17</v>
      </c>
      <c r="E29" s="81" t="s">
        <v>90</v>
      </c>
      <c r="F29" s="83" t="s">
        <v>76</v>
      </c>
      <c r="G29" s="83" t="s">
        <v>20</v>
      </c>
      <c r="H29" s="83" t="s">
        <v>57</v>
      </c>
      <c r="I29" s="83" t="s">
        <v>77</v>
      </c>
      <c r="J29" s="83" t="s">
        <v>78</v>
      </c>
      <c r="K29" s="83" t="s">
        <v>24</v>
      </c>
      <c r="L29" s="83" t="s">
        <v>25</v>
      </c>
      <c r="M29" s="102" t="s">
        <v>26</v>
      </c>
      <c r="N29" s="102" t="s">
        <v>27</v>
      </c>
      <c r="O29" s="103"/>
      <c r="P29" s="103"/>
      <c r="Q29" s="103"/>
      <c r="R29" s="103"/>
      <c r="S29" s="103"/>
      <c r="T29" s="103"/>
      <c r="U29" s="103"/>
      <c r="V29" s="103"/>
      <c r="W29" s="103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73" customFormat="1" ht="40.5" customHeight="1">
      <c r="A30" s="81">
        <v>28</v>
      </c>
      <c r="B30" s="82" t="s">
        <v>91</v>
      </c>
      <c r="C30" s="83" t="s">
        <v>74</v>
      </c>
      <c r="D30" s="83" t="s">
        <v>17</v>
      </c>
      <c r="E30" s="81" t="s">
        <v>92</v>
      </c>
      <c r="F30" s="83" t="s">
        <v>76</v>
      </c>
      <c r="G30" s="83" t="s">
        <v>20</v>
      </c>
      <c r="H30" s="83" t="s">
        <v>57</v>
      </c>
      <c r="I30" s="83" t="s">
        <v>77</v>
      </c>
      <c r="J30" s="83" t="s">
        <v>78</v>
      </c>
      <c r="K30" s="83" t="s">
        <v>24</v>
      </c>
      <c r="L30" s="83" t="s">
        <v>25</v>
      </c>
      <c r="M30" s="102" t="s">
        <v>26</v>
      </c>
      <c r="N30" s="102" t="s">
        <v>27</v>
      </c>
      <c r="O30" s="103"/>
      <c r="P30" s="103"/>
      <c r="Q30" s="103"/>
      <c r="R30" s="103"/>
      <c r="S30" s="103"/>
      <c r="T30" s="103"/>
      <c r="U30" s="103"/>
      <c r="V30" s="103"/>
      <c r="W30" s="103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</row>
    <row r="31" spans="1:35" s="73" customFormat="1" ht="40.5" customHeight="1">
      <c r="A31" s="81">
        <v>29</v>
      </c>
      <c r="B31" s="82" t="s">
        <v>93</v>
      </c>
      <c r="C31" s="83" t="s">
        <v>74</v>
      </c>
      <c r="D31" s="83" t="s">
        <v>17</v>
      </c>
      <c r="E31" s="81" t="s">
        <v>94</v>
      </c>
      <c r="F31" s="83" t="s">
        <v>76</v>
      </c>
      <c r="G31" s="83" t="s">
        <v>20</v>
      </c>
      <c r="H31" s="83" t="s">
        <v>57</v>
      </c>
      <c r="I31" s="83" t="s">
        <v>77</v>
      </c>
      <c r="J31" s="83" t="s">
        <v>78</v>
      </c>
      <c r="K31" s="83" t="s">
        <v>24</v>
      </c>
      <c r="L31" s="83" t="s">
        <v>25</v>
      </c>
      <c r="M31" s="102" t="s">
        <v>26</v>
      </c>
      <c r="N31" s="102" t="s">
        <v>27</v>
      </c>
      <c r="O31" s="103"/>
      <c r="P31" s="103"/>
      <c r="Q31" s="103"/>
      <c r="R31" s="103"/>
      <c r="S31" s="103"/>
      <c r="T31" s="103"/>
      <c r="U31" s="103"/>
      <c r="V31" s="103"/>
      <c r="W31" s="103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</row>
    <row r="32" spans="1:35" s="73" customFormat="1" ht="40.5" customHeight="1">
      <c r="A32" s="81">
        <v>30</v>
      </c>
      <c r="B32" s="82" t="s">
        <v>95</v>
      </c>
      <c r="C32" s="83" t="s">
        <v>74</v>
      </c>
      <c r="D32" s="83" t="s">
        <v>17</v>
      </c>
      <c r="E32" s="81" t="s">
        <v>96</v>
      </c>
      <c r="F32" s="83" t="s">
        <v>76</v>
      </c>
      <c r="G32" s="83" t="s">
        <v>20</v>
      </c>
      <c r="H32" s="83" t="s">
        <v>57</v>
      </c>
      <c r="I32" s="83" t="s">
        <v>77</v>
      </c>
      <c r="J32" s="83" t="s">
        <v>78</v>
      </c>
      <c r="K32" s="83" t="s">
        <v>24</v>
      </c>
      <c r="L32" s="83" t="s">
        <v>25</v>
      </c>
      <c r="M32" s="102" t="s">
        <v>26</v>
      </c>
      <c r="N32" s="102" t="s">
        <v>27</v>
      </c>
      <c r="O32" s="103"/>
      <c r="P32" s="103"/>
      <c r="Q32" s="103"/>
      <c r="R32" s="103"/>
      <c r="S32" s="103"/>
      <c r="T32" s="103"/>
      <c r="U32" s="103"/>
      <c r="V32" s="103"/>
      <c r="W32" s="103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</row>
    <row r="33" ht="17.25" customHeight="1">
      <c r="A33" s="84"/>
    </row>
    <row r="34" ht="17.25" customHeight="1">
      <c r="A34" s="84"/>
    </row>
    <row r="35" ht="17.25" customHeight="1">
      <c r="A35" s="84"/>
    </row>
    <row r="36" ht="17.25" customHeight="1">
      <c r="A36" s="84"/>
    </row>
    <row r="37" ht="17.25" customHeight="1" hidden="1">
      <c r="A37" s="84"/>
    </row>
    <row r="38" ht="17.25" customHeight="1" hidden="1">
      <c r="A38" s="84"/>
    </row>
    <row r="39" spans="1:2" ht="17.25" customHeight="1" hidden="1">
      <c r="A39" s="85" t="s">
        <v>97</v>
      </c>
      <c r="B39" s="86" t="s">
        <v>98</v>
      </c>
    </row>
    <row r="40" spans="1:2" ht="17.25" customHeight="1" hidden="1">
      <c r="A40" s="87" t="s">
        <v>99</v>
      </c>
      <c r="B40" s="88" t="s">
        <v>100</v>
      </c>
    </row>
    <row r="41" spans="1:2" ht="17.25" customHeight="1" hidden="1">
      <c r="A41" s="87" t="s">
        <v>101</v>
      </c>
      <c r="B41" s="89" t="s">
        <v>102</v>
      </c>
    </row>
    <row r="42" spans="1:2" ht="17.25" customHeight="1" hidden="1">
      <c r="A42" s="87" t="s">
        <v>103</v>
      </c>
      <c r="B42" s="120" t="s">
        <v>104</v>
      </c>
    </row>
    <row r="43" spans="1:2" ht="17.25" customHeight="1" hidden="1">
      <c r="A43" s="87" t="s">
        <v>105</v>
      </c>
      <c r="B43" s="91" t="s">
        <v>106</v>
      </c>
    </row>
    <row r="44" spans="1:2" ht="17.25" customHeight="1" hidden="1">
      <c r="A44" s="88" t="s">
        <v>107</v>
      </c>
      <c r="B44" s="92" t="s">
        <v>108</v>
      </c>
    </row>
    <row r="45" spans="1:2" ht="17.25" customHeight="1" hidden="1">
      <c r="A45" s="88" t="s">
        <v>109</v>
      </c>
      <c r="B45" s="91" t="s">
        <v>110</v>
      </c>
    </row>
    <row r="46" spans="1:2" ht="17.25" customHeight="1" hidden="1">
      <c r="A46" s="88" t="s">
        <v>111</v>
      </c>
      <c r="B46" s="87" t="s">
        <v>112</v>
      </c>
    </row>
    <row r="47" spans="1:2" ht="17.25" customHeight="1" hidden="1">
      <c r="A47" s="88" t="s">
        <v>113</v>
      </c>
      <c r="B47" s="87" t="s">
        <v>114</v>
      </c>
    </row>
    <row r="48" spans="1:2" ht="17.25" customHeight="1" hidden="1">
      <c r="A48" s="88" t="s">
        <v>115</v>
      </c>
      <c r="B48" s="87" t="s">
        <v>116</v>
      </c>
    </row>
    <row r="49" spans="1:2" ht="17.25" customHeight="1" hidden="1">
      <c r="A49" s="88" t="s">
        <v>117</v>
      </c>
      <c r="B49" s="87" t="s">
        <v>118</v>
      </c>
    </row>
    <row r="50" spans="1:2" ht="17.25" customHeight="1" hidden="1">
      <c r="A50" s="87" t="s">
        <v>119</v>
      </c>
      <c r="B50" s="87" t="s">
        <v>120</v>
      </c>
    </row>
    <row r="51" spans="1:2" ht="17.25" customHeight="1" hidden="1">
      <c r="A51" s="88" t="s">
        <v>121</v>
      </c>
      <c r="B51" s="92" t="s">
        <v>122</v>
      </c>
    </row>
    <row r="52" spans="1:2" ht="17.25" customHeight="1" hidden="1">
      <c r="A52" s="87" t="s">
        <v>123</v>
      </c>
      <c r="B52" s="92" t="s">
        <v>124</v>
      </c>
    </row>
    <row r="53" spans="1:2" ht="17.25" customHeight="1" hidden="1">
      <c r="A53" s="87" t="s">
        <v>125</v>
      </c>
      <c r="B53" s="91" t="s">
        <v>126</v>
      </c>
    </row>
    <row r="54" spans="1:2" ht="17.25" customHeight="1" hidden="1">
      <c r="A54" s="87" t="s">
        <v>127</v>
      </c>
      <c r="B54" s="87" t="s">
        <v>128</v>
      </c>
    </row>
    <row r="55" spans="1:2" ht="17.25" customHeight="1" hidden="1">
      <c r="A55" s="88" t="s">
        <v>129</v>
      </c>
      <c r="B55" s="92" t="s">
        <v>130</v>
      </c>
    </row>
    <row r="56" spans="1:2" ht="17.25" customHeight="1" hidden="1">
      <c r="A56" s="88" t="s">
        <v>131</v>
      </c>
      <c r="B56" s="91" t="s">
        <v>132</v>
      </c>
    </row>
    <row r="57" spans="1:2" ht="17.25" customHeight="1" hidden="1">
      <c r="A57" s="88" t="s">
        <v>133</v>
      </c>
      <c r="B57" s="92" t="s">
        <v>107</v>
      </c>
    </row>
    <row r="58" spans="1:2" ht="17.25" customHeight="1" hidden="1">
      <c r="A58" s="87" t="s">
        <v>134</v>
      </c>
      <c r="B58" s="93" t="s">
        <v>135</v>
      </c>
    </row>
    <row r="59" spans="1:2" ht="17.25" customHeight="1" hidden="1">
      <c r="A59" s="87" t="s">
        <v>136</v>
      </c>
      <c r="B59" s="94" t="s">
        <v>111</v>
      </c>
    </row>
    <row r="60" spans="1:2" ht="17.25" customHeight="1" hidden="1">
      <c r="A60" s="87" t="s">
        <v>137</v>
      </c>
      <c r="B60" s="95" t="s">
        <v>113</v>
      </c>
    </row>
    <row r="61" spans="1:2" ht="17.25" customHeight="1" hidden="1">
      <c r="A61" s="87" t="s">
        <v>138</v>
      </c>
      <c r="B61" s="96" t="s">
        <v>139</v>
      </c>
    </row>
    <row r="62" spans="1:2" ht="17.25" customHeight="1" hidden="1">
      <c r="A62" s="87" t="s">
        <v>140</v>
      </c>
      <c r="B62" s="97" t="s">
        <v>141</v>
      </c>
    </row>
    <row r="63" spans="1:2" ht="17.25" customHeight="1" hidden="1">
      <c r="A63" s="87" t="s">
        <v>142</v>
      </c>
      <c r="B63" s="94" t="s">
        <v>143</v>
      </c>
    </row>
    <row r="64" spans="1:2" ht="17.25" customHeight="1" hidden="1">
      <c r="A64" s="87" t="s">
        <v>144</v>
      </c>
      <c r="B64" s="98" t="s">
        <v>145</v>
      </c>
    </row>
    <row r="65" spans="1:2" ht="17.25" customHeight="1" hidden="1">
      <c r="A65" s="87" t="s">
        <v>146</v>
      </c>
      <c r="B65" s="98" t="s">
        <v>121</v>
      </c>
    </row>
    <row r="66" spans="1:2" ht="17.25" customHeight="1" hidden="1">
      <c r="A66" s="87" t="s">
        <v>147</v>
      </c>
      <c r="B66" s="106" t="s">
        <v>148</v>
      </c>
    </row>
    <row r="67" spans="1:2" ht="17.25" customHeight="1" hidden="1">
      <c r="A67" s="87" t="s">
        <v>149</v>
      </c>
      <c r="B67" s="107" t="s">
        <v>150</v>
      </c>
    </row>
    <row r="68" spans="1:2" ht="17.25" customHeight="1" hidden="1">
      <c r="A68" s="87" t="s">
        <v>151</v>
      </c>
      <c r="B68" s="107" t="s">
        <v>152</v>
      </c>
    </row>
    <row r="69" spans="1:2" ht="17.25" customHeight="1" hidden="1">
      <c r="A69" s="87" t="s">
        <v>153</v>
      </c>
      <c r="B69" s="108" t="s">
        <v>154</v>
      </c>
    </row>
    <row r="70" spans="1:2" ht="17.25" customHeight="1" hidden="1">
      <c r="A70" s="87" t="s">
        <v>155</v>
      </c>
      <c r="B70" s="109" t="s">
        <v>156</v>
      </c>
    </row>
    <row r="71" spans="1:2" ht="17.25" customHeight="1" hidden="1">
      <c r="A71" s="87" t="s">
        <v>157</v>
      </c>
      <c r="B71" s="110" t="s">
        <v>158</v>
      </c>
    </row>
    <row r="72" spans="1:2" ht="17.25" customHeight="1" hidden="1">
      <c r="A72" s="87" t="s">
        <v>159</v>
      </c>
      <c r="B72" s="111" t="s">
        <v>129</v>
      </c>
    </row>
    <row r="73" spans="1:2" ht="17.25" customHeight="1" hidden="1">
      <c r="A73" s="87" t="s">
        <v>160</v>
      </c>
      <c r="B73" s="98" t="s">
        <v>161</v>
      </c>
    </row>
    <row r="74" spans="1:2" ht="17.25" customHeight="1" hidden="1">
      <c r="A74" s="87" t="s">
        <v>162</v>
      </c>
      <c r="B74" s="92" t="s">
        <v>163</v>
      </c>
    </row>
    <row r="75" spans="1:2" ht="17.25" customHeight="1" hidden="1">
      <c r="A75" s="87" t="s">
        <v>164</v>
      </c>
      <c r="B75" s="112" t="s">
        <v>165</v>
      </c>
    </row>
    <row r="76" spans="1:2" ht="17.25" customHeight="1" hidden="1">
      <c r="A76" s="87" t="s">
        <v>166</v>
      </c>
      <c r="B76" s="113" t="s">
        <v>167</v>
      </c>
    </row>
    <row r="77" spans="1:2" ht="17.25" customHeight="1" hidden="1">
      <c r="A77" s="87" t="s">
        <v>168</v>
      </c>
      <c r="B77" s="114" t="s">
        <v>137</v>
      </c>
    </row>
    <row r="78" spans="1:2" ht="17.25" customHeight="1" hidden="1">
      <c r="A78" s="115"/>
      <c r="B78" s="93" t="s">
        <v>138</v>
      </c>
    </row>
    <row r="79" spans="1:2" ht="17.25" customHeight="1" hidden="1">
      <c r="A79" s="115"/>
      <c r="B79" s="93" t="s">
        <v>169</v>
      </c>
    </row>
    <row r="80" spans="1:2" ht="17.25" customHeight="1" hidden="1">
      <c r="A80" s="115"/>
      <c r="B80" s="93" t="s">
        <v>170</v>
      </c>
    </row>
    <row r="81" spans="1:2" ht="17.25" customHeight="1" hidden="1">
      <c r="A81" s="115"/>
      <c r="B81" s="114" t="s">
        <v>171</v>
      </c>
    </row>
    <row r="82" spans="1:2" ht="17.25" customHeight="1" hidden="1">
      <c r="A82" s="115"/>
      <c r="B82" s="95" t="s">
        <v>172</v>
      </c>
    </row>
    <row r="83" spans="1:2" ht="17.25" customHeight="1" hidden="1">
      <c r="A83" s="115"/>
      <c r="B83" s="106" t="s">
        <v>173</v>
      </c>
    </row>
    <row r="84" spans="1:2" ht="17.25" customHeight="1" hidden="1">
      <c r="A84" s="115"/>
      <c r="B84" s="116" t="s">
        <v>174</v>
      </c>
    </row>
    <row r="85" spans="1:2" ht="17.25" customHeight="1" hidden="1">
      <c r="A85" s="115"/>
      <c r="B85" s="116" t="s">
        <v>175</v>
      </c>
    </row>
    <row r="86" spans="1:2" ht="17.25" customHeight="1" hidden="1">
      <c r="A86" s="115"/>
      <c r="B86" s="93" t="s">
        <v>176</v>
      </c>
    </row>
    <row r="87" spans="1:2" ht="17.25" customHeight="1" hidden="1">
      <c r="A87" s="115"/>
      <c r="B87" s="93" t="s">
        <v>177</v>
      </c>
    </row>
    <row r="88" spans="1:2" ht="17.25" customHeight="1" hidden="1">
      <c r="A88" s="115"/>
      <c r="B88" s="91" t="s">
        <v>178</v>
      </c>
    </row>
    <row r="89" spans="1:2" ht="17.25" customHeight="1" hidden="1">
      <c r="A89" s="115"/>
      <c r="B89" s="117" t="s">
        <v>179</v>
      </c>
    </row>
    <row r="90" spans="1:2" ht="17.25" customHeight="1" hidden="1">
      <c r="A90" s="115"/>
      <c r="B90" s="118" t="s">
        <v>180</v>
      </c>
    </row>
    <row r="91" spans="1:2" ht="17.25" customHeight="1" hidden="1">
      <c r="A91" s="115"/>
      <c r="B91" s="119" t="s">
        <v>181</v>
      </c>
    </row>
    <row r="92" spans="1:2" ht="17.25" customHeight="1" hidden="1">
      <c r="A92" s="115"/>
      <c r="B92" s="98" t="s">
        <v>182</v>
      </c>
    </row>
    <row r="93" spans="1:2" ht="17.25" customHeight="1" hidden="1">
      <c r="A93" s="115"/>
      <c r="B93" s="118" t="s">
        <v>169</v>
      </c>
    </row>
    <row r="94" spans="1:2" ht="17.25" customHeight="1" hidden="1">
      <c r="A94" s="115"/>
      <c r="B94" s="119" t="s">
        <v>183</v>
      </c>
    </row>
    <row r="95" spans="1:2" ht="17.25" customHeight="1" hidden="1">
      <c r="A95" s="115"/>
      <c r="B95" s="118" t="s">
        <v>184</v>
      </c>
    </row>
    <row r="96" spans="1:2" ht="17.25" customHeight="1" hidden="1">
      <c r="A96" s="115"/>
      <c r="B96" s="119" t="s">
        <v>185</v>
      </c>
    </row>
    <row r="97" spans="1:2" ht="17.25" customHeight="1" hidden="1">
      <c r="A97" s="115"/>
      <c r="B97" s="119" t="s">
        <v>186</v>
      </c>
    </row>
    <row r="98" spans="1:2" ht="17.25" customHeight="1" hidden="1">
      <c r="A98" s="115"/>
      <c r="B98" s="119" t="s">
        <v>187</v>
      </c>
    </row>
    <row r="99" spans="1:2" ht="17.25" customHeight="1" hidden="1">
      <c r="A99" s="115"/>
      <c r="B99" s="118" t="s">
        <v>188</v>
      </c>
    </row>
    <row r="100" spans="1:2" ht="17.25" customHeight="1" hidden="1">
      <c r="A100" s="115"/>
      <c r="B100" s="119" t="s">
        <v>164</v>
      </c>
    </row>
    <row r="101" spans="1:2" ht="17.25" customHeight="1" hidden="1">
      <c r="A101" s="115"/>
      <c r="B101" s="119" t="s">
        <v>166</v>
      </c>
    </row>
    <row r="102" spans="1:2" ht="17.25" customHeight="1" hidden="1">
      <c r="A102" s="115"/>
      <c r="B102" s="119" t="s">
        <v>168</v>
      </c>
    </row>
    <row r="103" spans="1:2" ht="17.25" customHeight="1" hidden="1">
      <c r="A103" s="115"/>
      <c r="B103" s="76"/>
    </row>
    <row r="104" spans="1:2" ht="17.25" customHeight="1" hidden="1">
      <c r="A104" s="76"/>
      <c r="B104" s="76"/>
    </row>
    <row r="105" spans="1:2" ht="17.25" customHeight="1" hidden="1">
      <c r="A105" s="76"/>
      <c r="B105" s="76"/>
    </row>
    <row r="106" spans="1:2" ht="17.25" customHeight="1" hidden="1">
      <c r="A106" s="76"/>
      <c r="B106" s="76"/>
    </row>
    <row r="107" spans="1:2" ht="17.25" customHeight="1" hidden="1">
      <c r="A107" s="76"/>
      <c r="B107" s="76"/>
    </row>
    <row r="108" spans="1:2" ht="17.25" customHeight="1" hidden="1">
      <c r="A108" s="76"/>
      <c r="B108" s="76"/>
    </row>
    <row r="109" spans="1:2" ht="17.25" customHeight="1" hidden="1">
      <c r="A109" s="76"/>
      <c r="B109" s="76"/>
    </row>
    <row r="110" spans="1:2" ht="17.25" customHeight="1" hidden="1">
      <c r="A110" s="76"/>
      <c r="B110" s="76"/>
    </row>
    <row r="111" spans="1:2" ht="17.25" customHeight="1" hidden="1">
      <c r="A111" s="76"/>
      <c r="B111" s="76"/>
    </row>
    <row r="112" spans="1:2" ht="17.25" customHeight="1" hidden="1">
      <c r="A112" s="76"/>
      <c r="B112" s="76"/>
    </row>
    <row r="113" spans="1:2" ht="17.25" customHeight="1" hidden="1">
      <c r="A113" s="76"/>
      <c r="B113" s="76"/>
    </row>
    <row r="114" spans="1:2" ht="17.25" customHeight="1" hidden="1">
      <c r="A114" s="76"/>
      <c r="B114" s="76"/>
    </row>
    <row r="115" spans="1:2" ht="17.25" customHeight="1" hidden="1">
      <c r="A115" s="76"/>
      <c r="B115" s="76"/>
    </row>
    <row r="116" spans="1:2" ht="17.25" customHeight="1" hidden="1">
      <c r="A116" s="76"/>
      <c r="B116" s="76"/>
    </row>
    <row r="117" spans="1:2" ht="17.25" customHeight="1" hidden="1">
      <c r="A117" s="76"/>
      <c r="B117" s="76"/>
    </row>
    <row r="118" spans="1:2" ht="17.25" customHeight="1" hidden="1">
      <c r="A118" s="76"/>
      <c r="B118" s="76"/>
    </row>
    <row r="119" spans="1:2" ht="17.25" customHeight="1" hidden="1">
      <c r="A119" s="76"/>
      <c r="B119" s="76"/>
    </row>
    <row r="120" spans="1:2" ht="17.25" customHeight="1" hidden="1">
      <c r="A120" s="76"/>
      <c r="B120" s="76"/>
    </row>
    <row r="121" spans="1:2" ht="17.25" customHeight="1" hidden="1">
      <c r="A121" s="76"/>
      <c r="B121" s="76"/>
    </row>
    <row r="122" spans="1:2" ht="17.25" customHeight="1" hidden="1">
      <c r="A122" s="76"/>
      <c r="B122" s="76"/>
    </row>
    <row r="123" spans="1:2" ht="17.25" customHeight="1" hidden="1">
      <c r="A123" s="76"/>
      <c r="B123" s="76"/>
    </row>
    <row r="124" spans="1:2" ht="17.25" customHeight="1" hidden="1">
      <c r="A124" s="76"/>
      <c r="B124" s="76"/>
    </row>
    <row r="125" spans="1:2" ht="17.25" customHeight="1" hidden="1">
      <c r="A125" s="76"/>
      <c r="B125" s="76"/>
    </row>
    <row r="126" spans="1:2" ht="17.25" customHeight="1" hidden="1">
      <c r="A126" s="76"/>
      <c r="B126" s="76"/>
    </row>
    <row r="127" spans="1:2" ht="17.25" customHeight="1" hidden="1">
      <c r="A127" s="76"/>
      <c r="B127" s="76"/>
    </row>
    <row r="128" spans="1:2" ht="17.25" customHeight="1" hidden="1">
      <c r="A128" s="76"/>
      <c r="B128" s="76"/>
    </row>
    <row r="129" spans="1:2" ht="17.25" customHeight="1" hidden="1">
      <c r="A129" s="76"/>
      <c r="B129" s="76"/>
    </row>
    <row r="130" spans="1:2" ht="17.25" customHeight="1" hidden="1">
      <c r="A130" s="76"/>
      <c r="B130" s="76"/>
    </row>
    <row r="131" spans="1:2" ht="17.25" customHeight="1" hidden="1">
      <c r="A131" s="76"/>
      <c r="B131" s="76"/>
    </row>
    <row r="132" spans="1:2" ht="17.25" customHeight="1" hidden="1">
      <c r="A132" s="76"/>
      <c r="B132" s="76"/>
    </row>
    <row r="133" spans="1:2" ht="17.25" customHeight="1" hidden="1">
      <c r="A133" s="76"/>
      <c r="B133" s="76"/>
    </row>
    <row r="134" spans="1:2" ht="17.25" customHeight="1" hidden="1">
      <c r="A134" s="76"/>
      <c r="B134" s="76"/>
    </row>
    <row r="135" spans="1:2" ht="17.25" customHeight="1" hidden="1">
      <c r="A135" s="76"/>
      <c r="B135" s="76"/>
    </row>
    <row r="136" spans="1:2" ht="17.25" customHeight="1" hidden="1">
      <c r="A136" s="76"/>
      <c r="B136" s="76"/>
    </row>
    <row r="137" spans="1:2" ht="17.25" customHeight="1" hidden="1">
      <c r="A137" s="76"/>
      <c r="B137" s="76"/>
    </row>
    <row r="138" spans="1:2" ht="17.25" customHeight="1" hidden="1">
      <c r="A138" s="76"/>
      <c r="B138" s="76"/>
    </row>
    <row r="139" spans="1:2" ht="17.25" customHeight="1" hidden="1">
      <c r="A139" s="76"/>
      <c r="B139" s="76"/>
    </row>
    <row r="140" spans="1:2" ht="17.25" customHeight="1" hidden="1">
      <c r="A140" s="76"/>
      <c r="B140" s="76"/>
    </row>
    <row r="141" spans="1:2" ht="17.25" customHeight="1" hidden="1">
      <c r="A141" s="76"/>
      <c r="B141" s="76"/>
    </row>
    <row r="142" spans="1:2" ht="17.25" customHeight="1" hidden="1">
      <c r="A142" s="76"/>
      <c r="B142" s="76"/>
    </row>
    <row r="143" spans="1:2" ht="17.25" customHeight="1" hidden="1">
      <c r="A143" s="76"/>
      <c r="B143" s="76"/>
    </row>
    <row r="144" spans="1:2" ht="17.25" customHeight="1" hidden="1">
      <c r="A144" s="76"/>
      <c r="B144" s="76"/>
    </row>
    <row r="145" spans="1:2" ht="17.25" customHeight="1" hidden="1">
      <c r="A145" s="76"/>
      <c r="B145" s="76"/>
    </row>
    <row r="146" spans="1:2" ht="17.25" customHeight="1" hidden="1">
      <c r="A146" s="76"/>
      <c r="B146" s="76"/>
    </row>
    <row r="147" spans="1:2" ht="17.25" customHeight="1" hidden="1">
      <c r="A147" s="76"/>
      <c r="B147" s="76"/>
    </row>
    <row r="148" spans="1:2" ht="17.25" customHeight="1" hidden="1">
      <c r="A148" s="76"/>
      <c r="B148" s="76"/>
    </row>
    <row r="149" spans="1:2" ht="17.25" customHeight="1" hidden="1">
      <c r="A149" s="76"/>
      <c r="B149" s="76"/>
    </row>
    <row r="150" spans="1:2" ht="17.25" customHeight="1" hidden="1">
      <c r="A150" s="76"/>
      <c r="B150" s="76"/>
    </row>
    <row r="151" spans="1:2" ht="17.25" customHeight="1" hidden="1">
      <c r="A151" s="76"/>
      <c r="B151" s="76"/>
    </row>
    <row r="152" spans="1:2" ht="17.25" customHeight="1" hidden="1">
      <c r="A152" s="76"/>
      <c r="B152" s="76"/>
    </row>
    <row r="153" spans="1:2" ht="17.25" customHeight="1" hidden="1">
      <c r="A153" s="76"/>
      <c r="B153" s="76"/>
    </row>
    <row r="154" spans="1:2" ht="17.25" customHeight="1" hidden="1">
      <c r="A154" s="76"/>
      <c r="B154" s="76"/>
    </row>
    <row r="155" spans="1:2" ht="17.25" customHeight="1" hidden="1">
      <c r="A155" s="76"/>
      <c r="B155" s="76"/>
    </row>
    <row r="156" spans="1:2" ht="17.25" customHeight="1" hidden="1">
      <c r="A156" s="76"/>
      <c r="B156" s="76"/>
    </row>
    <row r="157" spans="1:2" ht="17.25" customHeight="1" hidden="1">
      <c r="A157" s="76"/>
      <c r="B157" s="76"/>
    </row>
    <row r="158" spans="1:2" ht="17.25" customHeight="1" hidden="1">
      <c r="A158" s="76"/>
      <c r="B158" s="76"/>
    </row>
    <row r="159" spans="1:2" ht="17.25" customHeight="1" hidden="1">
      <c r="A159" s="76"/>
      <c r="B159" s="76"/>
    </row>
    <row r="160" spans="1:2" ht="17.25" customHeight="1" hidden="1">
      <c r="A160" s="76"/>
      <c r="B160" s="76"/>
    </row>
    <row r="161" spans="1:2" ht="17.25" customHeight="1" hidden="1">
      <c r="A161" s="76"/>
      <c r="B161" s="76"/>
    </row>
    <row r="162" spans="1:2" ht="17.25" customHeight="1" hidden="1">
      <c r="A162" s="76"/>
      <c r="B162" s="76"/>
    </row>
    <row r="163" spans="1:2" ht="17.25" customHeight="1" hidden="1">
      <c r="A163" s="76"/>
      <c r="B163" s="76"/>
    </row>
    <row r="164" spans="1:2" ht="17.25" customHeight="1" hidden="1">
      <c r="A164" s="76"/>
      <c r="B164" s="76"/>
    </row>
    <row r="165" spans="1:2" ht="17.25" customHeight="1" hidden="1">
      <c r="A165" s="76"/>
      <c r="B165" s="76"/>
    </row>
    <row r="166" spans="1:2" ht="17.25" customHeight="1" hidden="1">
      <c r="A166" s="76"/>
      <c r="B166" s="76"/>
    </row>
    <row r="167" spans="1:2" ht="17.25" customHeight="1" hidden="1">
      <c r="A167" s="76"/>
      <c r="B167" s="76"/>
    </row>
    <row r="168" spans="1:2" ht="17.25" customHeight="1" hidden="1">
      <c r="A168" s="76"/>
      <c r="B168" s="76"/>
    </row>
    <row r="169" spans="1:2" ht="17.25" customHeight="1" hidden="1">
      <c r="A169" s="76"/>
      <c r="B169" s="76"/>
    </row>
    <row r="170" spans="1:2" ht="17.25" customHeight="1" hidden="1">
      <c r="A170" s="76"/>
      <c r="B170" s="76"/>
    </row>
    <row r="171" spans="1:2" ht="17.25" customHeight="1" hidden="1">
      <c r="A171" s="76"/>
      <c r="B171" s="76"/>
    </row>
    <row r="172" ht="17.25" customHeight="1" hidden="1"/>
  </sheetData>
  <sheetProtection/>
  <mergeCells count="1">
    <mergeCell ref="A1:N1"/>
  </mergeCells>
  <printOptions/>
  <pageMargins left="0.47" right="0.35" top="0.35" bottom="0.3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Z14"/>
  <sheetViews>
    <sheetView workbookViewId="0" topLeftCell="A1">
      <selection activeCell="B2" sqref="B2:Z14"/>
    </sheetView>
  </sheetViews>
  <sheetFormatPr defaultColWidth="9.00390625" defaultRowHeight="13.5"/>
  <cols>
    <col min="1" max="1" width="2.625" style="0" customWidth="1"/>
  </cols>
  <sheetData>
    <row r="2" spans="2:26" ht="16.5">
      <c r="B2" s="63" t="s">
        <v>189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 t="s">
        <v>190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2:26" ht="33.75">
      <c r="B3" s="63"/>
      <c r="C3" s="64" t="s">
        <v>191</v>
      </c>
      <c r="D3" s="64" t="s">
        <v>192</v>
      </c>
      <c r="E3" s="64" t="s">
        <v>193</v>
      </c>
      <c r="F3" s="64" t="s">
        <v>194</v>
      </c>
      <c r="G3" s="64" t="s">
        <v>195</v>
      </c>
      <c r="H3" s="64" t="s">
        <v>196</v>
      </c>
      <c r="I3" s="64" t="s">
        <v>197</v>
      </c>
      <c r="J3" s="64" t="s">
        <v>198</v>
      </c>
      <c r="K3" s="64" t="s">
        <v>157</v>
      </c>
      <c r="L3" s="64" t="s">
        <v>199</v>
      </c>
      <c r="M3" s="64" t="s">
        <v>200</v>
      </c>
      <c r="N3" s="65" t="s">
        <v>201</v>
      </c>
      <c r="O3" s="65" t="s">
        <v>202</v>
      </c>
      <c r="P3" s="65" t="s">
        <v>203</v>
      </c>
      <c r="Q3" s="65" t="s">
        <v>193</v>
      </c>
      <c r="R3" s="65" t="s">
        <v>204</v>
      </c>
      <c r="S3" s="65" t="s">
        <v>205</v>
      </c>
      <c r="T3" s="65" t="s">
        <v>206</v>
      </c>
      <c r="U3" s="65" t="s">
        <v>207</v>
      </c>
      <c r="V3" s="65" t="s">
        <v>198</v>
      </c>
      <c r="W3" s="65" t="s">
        <v>208</v>
      </c>
      <c r="X3" s="65" t="s">
        <v>209</v>
      </c>
      <c r="Y3" s="65" t="s">
        <v>199</v>
      </c>
      <c r="Z3" s="65" t="s">
        <v>200</v>
      </c>
    </row>
    <row r="4" spans="2:26" ht="45">
      <c r="B4" s="64" t="s">
        <v>191</v>
      </c>
      <c r="C4" s="65" t="s">
        <v>201</v>
      </c>
      <c r="D4" s="66" t="s">
        <v>203</v>
      </c>
      <c r="E4" s="65" t="s">
        <v>193</v>
      </c>
      <c r="F4" s="65" t="s">
        <v>204</v>
      </c>
      <c r="G4" s="66" t="s">
        <v>205</v>
      </c>
      <c r="H4" s="66" t="s">
        <v>206</v>
      </c>
      <c r="I4" s="66" t="s">
        <v>207</v>
      </c>
      <c r="J4" s="66" t="s">
        <v>198</v>
      </c>
      <c r="K4" s="66" t="s">
        <v>208</v>
      </c>
      <c r="L4" s="66" t="s">
        <v>199</v>
      </c>
      <c r="M4" s="66" t="s">
        <v>200</v>
      </c>
      <c r="N4" s="69" t="s">
        <v>210</v>
      </c>
      <c r="O4" s="69" t="s">
        <v>211</v>
      </c>
      <c r="P4" s="69" t="s">
        <v>212</v>
      </c>
      <c r="Q4" s="69" t="s">
        <v>193</v>
      </c>
      <c r="R4" s="71" t="s">
        <v>213</v>
      </c>
      <c r="S4" s="69" t="s">
        <v>214</v>
      </c>
      <c r="T4" s="69" t="s">
        <v>215</v>
      </c>
      <c r="U4" s="69" t="s">
        <v>216</v>
      </c>
      <c r="V4" s="69" t="s">
        <v>217</v>
      </c>
      <c r="W4" s="69" t="s">
        <v>218</v>
      </c>
      <c r="X4" s="69" t="s">
        <v>219</v>
      </c>
      <c r="Y4" s="69" t="s">
        <v>199</v>
      </c>
      <c r="Z4" s="69" t="s">
        <v>200</v>
      </c>
    </row>
    <row r="5" spans="2:26" ht="101.25">
      <c r="B5" s="64" t="s">
        <v>192</v>
      </c>
      <c r="C5" s="65" t="s">
        <v>202</v>
      </c>
      <c r="D5" s="67"/>
      <c r="E5" s="67"/>
      <c r="F5" s="67"/>
      <c r="G5" s="67"/>
      <c r="H5" s="67"/>
      <c r="I5" s="67"/>
      <c r="J5" s="67"/>
      <c r="K5" s="65" t="s">
        <v>209</v>
      </c>
      <c r="L5" s="67"/>
      <c r="M5" s="67"/>
      <c r="N5" s="69" t="s">
        <v>220</v>
      </c>
      <c r="O5" s="69" t="s">
        <v>221</v>
      </c>
      <c r="P5" s="69" t="s">
        <v>222</v>
      </c>
      <c r="Q5" s="69"/>
      <c r="R5" s="69"/>
      <c r="S5" s="69" t="s">
        <v>223</v>
      </c>
      <c r="T5" s="69" t="s">
        <v>224</v>
      </c>
      <c r="U5" s="69" t="s">
        <v>225</v>
      </c>
      <c r="V5" s="69"/>
      <c r="W5" s="69" t="s">
        <v>226</v>
      </c>
      <c r="X5" s="69" t="s">
        <v>227</v>
      </c>
      <c r="Y5" s="69"/>
      <c r="Z5" s="69"/>
    </row>
    <row r="6" spans="2:26" ht="22.5">
      <c r="B6" s="64" t="s">
        <v>193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2:26" ht="22.5">
      <c r="B7" s="64" t="s">
        <v>194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2:26" ht="22.5">
      <c r="B8" s="64" t="s">
        <v>195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2:26" ht="16.5">
      <c r="B9" s="64" t="s">
        <v>196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2:26" ht="33.75">
      <c r="B10" s="64" t="s">
        <v>197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2:26" ht="16.5">
      <c r="B11" s="64" t="s">
        <v>198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2:26" ht="16.5">
      <c r="B12" s="64" t="s">
        <v>157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2:26" ht="22.5">
      <c r="B13" s="64" t="s">
        <v>199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2:26" ht="22.5">
      <c r="B14" s="64" t="s">
        <v>200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</sheetData>
  <sheetProtection/>
  <mergeCells count="2">
    <mergeCell ref="N2:Z2"/>
    <mergeCell ref="B2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57"/>
  <sheetViews>
    <sheetView workbookViewId="0" topLeftCell="A1">
      <pane xSplit="6" ySplit="5" topLeftCell="AJ6" activePane="bottomRight" state="frozen"/>
      <selection pane="bottomRight" activeCell="AT6" sqref="AT6"/>
    </sheetView>
  </sheetViews>
  <sheetFormatPr defaultColWidth="9.00390625" defaultRowHeight="13.5"/>
  <cols>
    <col min="1" max="1" width="4.625" style="21" customWidth="1"/>
    <col min="2" max="2" width="6.00390625" style="23" customWidth="1"/>
    <col min="3" max="3" width="5.875" style="21" customWidth="1"/>
    <col min="4" max="4" width="9.00390625" style="21" customWidth="1"/>
    <col min="5" max="5" width="8.125" style="21" customWidth="1"/>
    <col min="6" max="6" width="8.00390625" style="21" customWidth="1"/>
    <col min="7" max="9" width="9.00390625" style="21" customWidth="1"/>
    <col min="10" max="10" width="11.125" style="21" customWidth="1"/>
    <col min="11" max="11" width="9.00390625" style="21" customWidth="1"/>
    <col min="12" max="12" width="13.25390625" style="21" customWidth="1"/>
    <col min="13" max="13" width="10.75390625" style="21" customWidth="1"/>
    <col min="14" max="14" width="9.00390625" style="24" customWidth="1"/>
    <col min="15" max="15" width="9.00390625" style="21" customWidth="1"/>
    <col min="16" max="45" width="5.75390625" style="21" customWidth="1"/>
    <col min="46" max="46" width="9.00390625" style="21" customWidth="1"/>
    <col min="47" max="48" width="9.00390625" style="25" customWidth="1"/>
    <col min="49" max="255" width="9.00390625" style="21" customWidth="1"/>
    <col min="256" max="256" width="9.00390625" style="26" customWidth="1"/>
  </cols>
  <sheetData>
    <row r="1" spans="1:255" s="20" customFormat="1" ht="31.5" customHeight="1">
      <c r="A1" s="27" t="s">
        <v>228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55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</row>
    <row r="2" spans="1:255" s="20" customFormat="1" ht="19.5" customHeight="1">
      <c r="A2" s="29" t="s">
        <v>229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56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</row>
    <row r="3" spans="1:48" s="21" customFormat="1" ht="30" customHeight="1">
      <c r="A3" s="31" t="s">
        <v>1</v>
      </c>
      <c r="B3" s="32" t="s">
        <v>230</v>
      </c>
      <c r="C3" s="33" t="s">
        <v>2</v>
      </c>
      <c r="D3" s="31" t="s">
        <v>5</v>
      </c>
      <c r="E3" s="31" t="s">
        <v>231</v>
      </c>
      <c r="F3" s="31" t="s">
        <v>232</v>
      </c>
      <c r="G3" s="31" t="s">
        <v>233</v>
      </c>
      <c r="H3" s="31" t="s">
        <v>234</v>
      </c>
      <c r="I3" s="42" t="s">
        <v>235</v>
      </c>
      <c r="J3" s="43"/>
      <c r="K3" s="42" t="s">
        <v>236</v>
      </c>
      <c r="L3" s="44"/>
      <c r="M3" s="43"/>
      <c r="N3" s="31" t="s">
        <v>237</v>
      </c>
      <c r="O3" s="31" t="s">
        <v>238</v>
      </c>
      <c r="P3" s="45" t="s">
        <v>239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31" t="s">
        <v>240</v>
      </c>
      <c r="AO3" s="31"/>
      <c r="AP3" s="31"/>
      <c r="AQ3" s="31"/>
      <c r="AR3" s="31"/>
      <c r="AS3" s="46"/>
      <c r="AT3" s="31" t="s">
        <v>241</v>
      </c>
      <c r="AU3" s="57" t="s">
        <v>242</v>
      </c>
      <c r="AV3" s="57" t="s">
        <v>243</v>
      </c>
    </row>
    <row r="4" spans="1:48" s="21" customFormat="1" ht="30" customHeight="1">
      <c r="A4" s="34"/>
      <c r="B4" s="32"/>
      <c r="C4" s="33"/>
      <c r="D4" s="34"/>
      <c r="E4" s="34"/>
      <c r="F4" s="34"/>
      <c r="G4" s="34"/>
      <c r="H4" s="34"/>
      <c r="I4" s="46"/>
      <c r="J4" s="47"/>
      <c r="K4" s="46"/>
      <c r="L4" s="48"/>
      <c r="M4" s="47"/>
      <c r="N4" s="34"/>
      <c r="O4" s="34"/>
      <c r="P4" s="49" t="s">
        <v>244</v>
      </c>
      <c r="Q4" s="53"/>
      <c r="R4" s="53"/>
      <c r="S4" s="49" t="s">
        <v>245</v>
      </c>
      <c r="T4" s="53"/>
      <c r="U4" s="53"/>
      <c r="V4" s="49" t="s">
        <v>246</v>
      </c>
      <c r="W4" s="53"/>
      <c r="X4" s="53"/>
      <c r="Y4" s="49" t="s">
        <v>247</v>
      </c>
      <c r="Z4" s="53"/>
      <c r="AA4" s="53"/>
      <c r="AB4" s="49" t="s">
        <v>248</v>
      </c>
      <c r="AC4" s="53"/>
      <c r="AD4" s="53"/>
      <c r="AE4" s="49" t="s">
        <v>249</v>
      </c>
      <c r="AF4" s="53"/>
      <c r="AG4" s="53"/>
      <c r="AH4" s="49" t="s">
        <v>250</v>
      </c>
      <c r="AI4" s="53"/>
      <c r="AJ4" s="53"/>
      <c r="AK4" s="49" t="s">
        <v>251</v>
      </c>
      <c r="AL4" s="53"/>
      <c r="AM4" s="53"/>
      <c r="AN4" s="49" t="s">
        <v>244</v>
      </c>
      <c r="AO4" s="53"/>
      <c r="AP4" s="53"/>
      <c r="AQ4" s="49" t="s">
        <v>245</v>
      </c>
      <c r="AR4" s="53"/>
      <c r="AS4" s="58"/>
      <c r="AT4" s="34"/>
      <c r="AU4" s="57"/>
      <c r="AV4" s="57"/>
    </row>
    <row r="5" spans="1:48" s="21" customFormat="1" ht="30" customHeight="1">
      <c r="A5" s="35"/>
      <c r="B5" s="32"/>
      <c r="C5" s="33"/>
      <c r="D5" s="35"/>
      <c r="E5" s="35"/>
      <c r="F5" s="35"/>
      <c r="G5" s="35"/>
      <c r="H5" s="35"/>
      <c r="I5" s="35" t="s">
        <v>252</v>
      </c>
      <c r="J5" s="35" t="s">
        <v>253</v>
      </c>
      <c r="K5" s="35" t="s">
        <v>254</v>
      </c>
      <c r="L5" s="35" t="s">
        <v>4</v>
      </c>
      <c r="M5" s="35" t="s">
        <v>255</v>
      </c>
      <c r="N5" s="35"/>
      <c r="O5" s="35"/>
      <c r="P5" s="50" t="s">
        <v>256</v>
      </c>
      <c r="Q5" s="54" t="s">
        <v>257</v>
      </c>
      <c r="R5" s="50" t="s">
        <v>258</v>
      </c>
      <c r="S5" s="50" t="s">
        <v>256</v>
      </c>
      <c r="T5" s="54" t="s">
        <v>257</v>
      </c>
      <c r="U5" s="50" t="s">
        <v>258</v>
      </c>
      <c r="V5" s="50" t="s">
        <v>256</v>
      </c>
      <c r="W5" s="54" t="s">
        <v>257</v>
      </c>
      <c r="X5" s="50" t="s">
        <v>258</v>
      </c>
      <c r="Y5" s="50" t="s">
        <v>256</v>
      </c>
      <c r="Z5" s="54" t="s">
        <v>257</v>
      </c>
      <c r="AA5" s="50" t="s">
        <v>258</v>
      </c>
      <c r="AB5" s="50" t="s">
        <v>256</v>
      </c>
      <c r="AC5" s="54" t="s">
        <v>257</v>
      </c>
      <c r="AD5" s="50" t="s">
        <v>258</v>
      </c>
      <c r="AE5" s="50" t="s">
        <v>256</v>
      </c>
      <c r="AF5" s="54" t="s">
        <v>257</v>
      </c>
      <c r="AG5" s="50" t="s">
        <v>258</v>
      </c>
      <c r="AH5" s="50" t="s">
        <v>256</v>
      </c>
      <c r="AI5" s="54" t="s">
        <v>257</v>
      </c>
      <c r="AJ5" s="50" t="s">
        <v>258</v>
      </c>
      <c r="AK5" s="50" t="s">
        <v>256</v>
      </c>
      <c r="AL5" s="54" t="s">
        <v>257</v>
      </c>
      <c r="AM5" s="50" t="s">
        <v>258</v>
      </c>
      <c r="AN5" s="50" t="s">
        <v>256</v>
      </c>
      <c r="AO5" s="54" t="s">
        <v>257</v>
      </c>
      <c r="AP5" s="50" t="s">
        <v>258</v>
      </c>
      <c r="AQ5" s="50" t="s">
        <v>256</v>
      </c>
      <c r="AR5" s="54" t="s">
        <v>257</v>
      </c>
      <c r="AS5" s="50" t="s">
        <v>258</v>
      </c>
      <c r="AT5" s="34"/>
      <c r="AU5" s="59"/>
      <c r="AV5" s="59"/>
    </row>
    <row r="6" spans="1:255" s="22" customFormat="1" ht="37.5" customHeight="1">
      <c r="A6" s="36">
        <v>1</v>
      </c>
      <c r="B6" s="37" t="e">
        <f>VLOOKUP(C6,'化隆县7月30批'!$B$3:$FC$318,28,0)</f>
        <v>#N/A</v>
      </c>
      <c r="C6" s="38" t="s">
        <v>259</v>
      </c>
      <c r="D6" s="37" t="e">
        <f>VLOOKUP(C6,'化隆县7月30批'!$B$3:$FC$318,6,0)</f>
        <v>#N/A</v>
      </c>
      <c r="E6" s="37" t="e">
        <f>VLOOKUP(C6,'化隆县7月30批'!$B$3:$FC$318,30,0)</f>
        <v>#N/A</v>
      </c>
      <c r="F6" s="37"/>
      <c r="G6" s="37" t="e">
        <f>VLOOKUP(C6,'化隆县7月30批'!$B$3:$FC$318,20,0)</f>
        <v>#N/A</v>
      </c>
      <c r="H6" s="37" t="e">
        <f>VLOOKUP(C6,'化隆县7月30批'!$B$3:$FC$318,11,0)</f>
        <v>#N/A</v>
      </c>
      <c r="I6" s="37" t="e">
        <f>VLOOKUP(C6,'化隆县7月30批'!$B$3:$FC$318,12,0)</f>
        <v>#N/A</v>
      </c>
      <c r="J6" s="37" t="e">
        <f>VLOOKUP(C6,'化隆县7月30批'!$B$3:$FC$318,13,0)</f>
        <v>#N/A</v>
      </c>
      <c r="K6" s="37" t="e">
        <f>VLOOKUP(C6,'化隆县7月30批'!$B$3:$FC$318,3,0)</f>
        <v>#N/A</v>
      </c>
      <c r="L6" s="37" t="e">
        <f>VLOOKUP(C6,'化隆县7月30批'!$B$3:$FC$318,4,0)</f>
        <v>#N/A</v>
      </c>
      <c r="M6" s="37" t="e">
        <f>VLOOKUP(C6,'化隆县7月30批'!$B$3:$FC$318,26,0)</f>
        <v>#N/A</v>
      </c>
      <c r="N6" s="37" t="e">
        <f>VLOOKUP(C6,'化隆县7月30批'!$B$3:$FC$318,34,0)</f>
        <v>#N/A</v>
      </c>
      <c r="O6" s="37" t="e">
        <f>VLOOKUP(C6,'化隆县7月30批'!$B$3:$FC$318,31,0)</f>
        <v>#N/A</v>
      </c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60"/>
      <c r="AT6" s="36"/>
      <c r="AU6" s="37" t="e">
        <f>VLOOKUP(C6,'化隆县7月30批'!$B$3:$FC$318,41,0)</f>
        <v>#N/A</v>
      </c>
      <c r="AV6" s="22" t="e">
        <f>VLOOKUP(C6,'化隆县7月30批'!$B$3:$FC$318,55,0)</f>
        <v>#N/A</v>
      </c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</row>
    <row r="7" spans="1:255" ht="36" customHeight="1">
      <c r="A7" s="34">
        <v>2</v>
      </c>
      <c r="B7" s="37" t="e">
        <f>VLOOKUP(C7,'化隆县7月30批'!$B$3:$FC$318,28,0)</f>
        <v>#N/A</v>
      </c>
      <c r="C7" s="39"/>
      <c r="D7" s="37" t="e">
        <f>VLOOKUP(C7,'化隆县7月30批'!$B$3:$FC$318,6,0)</f>
        <v>#N/A</v>
      </c>
      <c r="E7" s="37" t="e">
        <f>VLOOKUP(C7,'化隆县7月30批'!$B$3:$FC$318,30,0)</f>
        <v>#N/A</v>
      </c>
      <c r="F7" s="37"/>
      <c r="G7" s="37" t="e">
        <f>VLOOKUP(C7,'化隆县7月30批'!$B$3:$FC$318,20,0)</f>
        <v>#N/A</v>
      </c>
      <c r="H7" s="37" t="e">
        <f>VLOOKUP(C7,'化隆县7月30批'!$B$3:$FC$318,11,0)</f>
        <v>#N/A</v>
      </c>
      <c r="I7" s="37" t="e">
        <f>VLOOKUP(C7,'化隆县7月30批'!$B$3:$FC$318,12,0)</f>
        <v>#N/A</v>
      </c>
      <c r="J7" s="37" t="e">
        <f>VLOOKUP(C7,'化隆县7月30批'!$B$3:$FC$318,13,0)</f>
        <v>#N/A</v>
      </c>
      <c r="K7" s="37" t="e">
        <f>VLOOKUP(C7,'化隆县7月30批'!$B$3:$FC$318,3,0)</f>
        <v>#N/A</v>
      </c>
      <c r="L7" s="37" t="e">
        <f>VLOOKUP(C7,'化隆县7月30批'!$B$3:$FC$318,4,0)</f>
        <v>#N/A</v>
      </c>
      <c r="M7" s="37" t="e">
        <f>VLOOKUP(C7,'化隆县7月30批'!$B$3:$FC$318,26,0)</f>
        <v>#N/A</v>
      </c>
      <c r="N7" s="37" t="e">
        <f>VLOOKUP(C7,'化隆县7月30批'!$B$3:$FC$318,34,0)</f>
        <v>#N/A</v>
      </c>
      <c r="O7" s="37" t="e">
        <f>VLOOKUP(C7,'化隆县7月30批'!$B$3:$FC$318,31,0)</f>
        <v>#N/A</v>
      </c>
      <c r="P7" s="22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60"/>
      <c r="AT7" s="36"/>
      <c r="AU7" s="37" t="e">
        <f>VLOOKUP(C7,'化隆县7月30批'!$B$3:$FC$318,41,0)</f>
        <v>#N/A</v>
      </c>
      <c r="AV7" s="22" t="e">
        <f>VLOOKUP(C7,'化隆县7月30批'!$B$3:$FC$318,55,0)</f>
        <v>#N/A</v>
      </c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7.75" customHeight="1">
      <c r="A8" s="34">
        <v>3</v>
      </c>
      <c r="B8" s="37" t="e">
        <f>VLOOKUP(C8,'化隆县7月30批'!$B$3:$FC$318,28,0)</f>
        <v>#N/A</v>
      </c>
      <c r="C8" s="39"/>
      <c r="D8" s="37" t="e">
        <f>VLOOKUP(C8,'化隆县7月30批'!$B$3:$FC$318,6,0)</f>
        <v>#N/A</v>
      </c>
      <c r="E8" s="37" t="e">
        <f>VLOOKUP(C8,'化隆县7月30批'!$B$3:$FC$318,30,0)</f>
        <v>#N/A</v>
      </c>
      <c r="F8" s="37"/>
      <c r="G8" s="37" t="e">
        <f>VLOOKUP(C8,'化隆县7月30批'!$B$3:$FC$318,20,0)</f>
        <v>#N/A</v>
      </c>
      <c r="H8" s="37" t="e">
        <f>VLOOKUP(C8,'化隆县7月30批'!$B$3:$FC$318,11,0)</f>
        <v>#N/A</v>
      </c>
      <c r="I8" s="37" t="e">
        <f>VLOOKUP(C8,'化隆县7月30批'!$B$3:$FC$318,12,0)</f>
        <v>#N/A</v>
      </c>
      <c r="J8" s="37" t="e">
        <f>VLOOKUP(C8,'化隆县7月30批'!$B$3:$FC$318,13,0)</f>
        <v>#N/A</v>
      </c>
      <c r="K8" s="37" t="e">
        <f>VLOOKUP(C8,'化隆县7月30批'!$B$3:$FC$318,3,0)</f>
        <v>#N/A</v>
      </c>
      <c r="L8" s="37" t="e">
        <f>VLOOKUP(C8,'化隆县7月30批'!$B$3:$FC$318,4,0)</f>
        <v>#N/A</v>
      </c>
      <c r="M8" s="37" t="e">
        <f>VLOOKUP(C8,'化隆县7月30批'!$B$3:$FC$318,26,0)</f>
        <v>#N/A</v>
      </c>
      <c r="N8" s="37" t="e">
        <f>VLOOKUP(C8,'化隆县7月30批'!$B$3:$FC$318,34,0)</f>
        <v>#N/A</v>
      </c>
      <c r="O8" s="37" t="e">
        <f>VLOOKUP(C8,'化隆县7月30批'!$B$3:$FC$318,31,0)</f>
        <v>#N/A</v>
      </c>
      <c r="P8" s="22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60"/>
      <c r="AT8" s="36"/>
      <c r="AU8" s="37" t="e">
        <f>VLOOKUP(C8,'化隆县7月30批'!$B$3:$FC$318,41,0)</f>
        <v>#N/A</v>
      </c>
      <c r="AV8" s="22" t="e">
        <f>VLOOKUP(C8,'化隆县7月30批'!$B$3:$FC$318,55,0)</f>
        <v>#N/A</v>
      </c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ht="27" customHeight="1">
      <c r="A9" s="34">
        <v>4</v>
      </c>
      <c r="B9" s="37" t="e">
        <f>VLOOKUP(C9,'化隆县7月30批'!$B$3:$FC$318,28,0)</f>
        <v>#N/A</v>
      </c>
      <c r="C9" s="39"/>
      <c r="D9" s="37" t="e">
        <f>VLOOKUP(C9,'化隆县7月30批'!$B$3:$FC$318,6,0)</f>
        <v>#N/A</v>
      </c>
      <c r="E9" s="37" t="e">
        <f>VLOOKUP(C9,'化隆县7月30批'!$B$3:$FC$318,30,0)</f>
        <v>#N/A</v>
      </c>
      <c r="F9" s="37"/>
      <c r="G9" s="37" t="e">
        <f>VLOOKUP(C9,'化隆县7月30批'!$B$3:$FC$318,20,0)</f>
        <v>#N/A</v>
      </c>
      <c r="H9" s="37" t="e">
        <f>VLOOKUP(C9,'化隆县7月30批'!$B$3:$FC$318,11,0)</f>
        <v>#N/A</v>
      </c>
      <c r="I9" s="37" t="e">
        <f>VLOOKUP(C9,'化隆县7月30批'!$B$3:$FC$318,12,0)</f>
        <v>#N/A</v>
      </c>
      <c r="J9" s="37" t="e">
        <f>VLOOKUP(C9,'化隆县7月30批'!$B$3:$FC$318,13,0)</f>
        <v>#N/A</v>
      </c>
      <c r="K9" s="37" t="e">
        <f>VLOOKUP(C9,'化隆县7月30批'!$B$3:$FC$318,3,0)</f>
        <v>#N/A</v>
      </c>
      <c r="L9" s="37" t="e">
        <f>VLOOKUP(C9,'化隆县7月30批'!$B$3:$FC$318,4,0)</f>
        <v>#N/A</v>
      </c>
      <c r="M9" s="37" t="e">
        <f>VLOOKUP(C9,'化隆县7月30批'!$B$3:$FC$318,26,0)</f>
        <v>#N/A</v>
      </c>
      <c r="N9" s="37" t="e">
        <f>VLOOKUP(C9,'化隆县7月30批'!$B$3:$FC$318,34,0)</f>
        <v>#N/A</v>
      </c>
      <c r="O9" s="37" t="e">
        <f>VLOOKUP(C9,'化隆县7月30批'!$B$3:$FC$318,31,0)</f>
        <v>#N/A</v>
      </c>
      <c r="P9" s="22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60"/>
      <c r="AT9" s="36"/>
      <c r="AU9" s="37" t="e">
        <f>VLOOKUP(C9,'化隆县7月30批'!$B$3:$FC$318,41,0)</f>
        <v>#N/A</v>
      </c>
      <c r="AV9" s="22" t="e">
        <f>VLOOKUP(C9,'化隆县7月30批'!$B$3:$FC$318,55,0)</f>
        <v>#N/A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ht="19.5" customHeight="1">
      <c r="A10" s="34">
        <v>5</v>
      </c>
      <c r="B10" s="37" t="e">
        <f>VLOOKUP(C10,'化隆县7月30批'!$B$3:$FC$318,28,0)</f>
        <v>#N/A</v>
      </c>
      <c r="C10" s="39"/>
      <c r="D10" s="37" t="e">
        <f>VLOOKUP(C10,'化隆县7月30批'!$B$3:$FC$318,6,0)</f>
        <v>#N/A</v>
      </c>
      <c r="E10" s="37" t="e">
        <f>VLOOKUP(C10,'化隆县7月30批'!$B$3:$FC$318,30,0)</f>
        <v>#N/A</v>
      </c>
      <c r="F10" s="37"/>
      <c r="G10" s="37" t="e">
        <f>VLOOKUP(C10,'化隆县7月30批'!$B$3:$FC$318,20,0)</f>
        <v>#N/A</v>
      </c>
      <c r="H10" s="37" t="e">
        <f>VLOOKUP(C10,'化隆县7月30批'!$B$3:$FC$318,11,0)</f>
        <v>#N/A</v>
      </c>
      <c r="I10" s="37" t="e">
        <f>VLOOKUP(C10,'化隆县7月30批'!$B$3:$FC$318,12,0)</f>
        <v>#N/A</v>
      </c>
      <c r="J10" s="37" t="e">
        <f>VLOOKUP(C10,'化隆县7月30批'!$B$3:$FC$318,13,0)</f>
        <v>#N/A</v>
      </c>
      <c r="K10" s="37" t="e">
        <f>VLOOKUP(C10,'化隆县7月30批'!$B$3:$FC$318,3,0)</f>
        <v>#N/A</v>
      </c>
      <c r="L10" s="37" t="e">
        <f>VLOOKUP(C10,'化隆县7月30批'!$B$3:$FC$318,4,0)</f>
        <v>#N/A</v>
      </c>
      <c r="M10" s="37" t="e">
        <f>VLOOKUP(C10,'化隆县7月30批'!$B$3:$FC$318,26,0)</f>
        <v>#N/A</v>
      </c>
      <c r="N10" s="37" t="e">
        <f>VLOOKUP(C10,'化隆县7月30批'!$B$3:$FC$318,34,0)</f>
        <v>#N/A</v>
      </c>
      <c r="O10" s="37" t="e">
        <f>VLOOKUP(C10,'化隆县7月30批'!$B$3:$FC$318,31,0)</f>
        <v>#N/A</v>
      </c>
      <c r="P10" s="22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60"/>
      <c r="AT10" s="36"/>
      <c r="AU10" s="37" t="e">
        <f>VLOOKUP(C10,'化隆县7月30批'!$B$3:$FC$318,41,0)</f>
        <v>#N/A</v>
      </c>
      <c r="AV10" s="22" t="e">
        <f>VLOOKUP(C10,'化隆县7月30批'!$B$3:$FC$318,55,0)</f>
        <v>#N/A</v>
      </c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ht="19.5" customHeight="1">
      <c r="A11" s="34">
        <v>6</v>
      </c>
      <c r="B11" s="37" t="e">
        <f>VLOOKUP(C11,'化隆县7月30批'!$B$3:$FC$318,28,0)</f>
        <v>#N/A</v>
      </c>
      <c r="C11" s="40"/>
      <c r="D11" s="37" t="e">
        <f>VLOOKUP(C11,'化隆县7月30批'!$B$3:$FC$318,6,0)</f>
        <v>#N/A</v>
      </c>
      <c r="E11" s="37" t="e">
        <f>VLOOKUP(C11,'化隆县7月30批'!$B$3:$FC$318,30,0)</f>
        <v>#N/A</v>
      </c>
      <c r="F11" s="37"/>
      <c r="G11" s="37" t="e">
        <f>VLOOKUP(C11,'化隆县7月30批'!$B$3:$FC$318,20,0)</f>
        <v>#N/A</v>
      </c>
      <c r="H11" s="37" t="e">
        <f>VLOOKUP(C11,'化隆县7月30批'!$B$3:$FC$318,11,0)</f>
        <v>#N/A</v>
      </c>
      <c r="I11" s="37" t="e">
        <f>VLOOKUP(C11,'化隆县7月30批'!$B$3:$FC$318,12,0)</f>
        <v>#N/A</v>
      </c>
      <c r="J11" s="37" t="e">
        <f>VLOOKUP(C11,'化隆县7月30批'!$B$3:$FC$318,13,0)</f>
        <v>#N/A</v>
      </c>
      <c r="K11" s="37" t="e">
        <f>VLOOKUP(C11,'化隆县7月30批'!$B$3:$FC$318,3,0)</f>
        <v>#N/A</v>
      </c>
      <c r="L11" s="37" t="e">
        <f>VLOOKUP(C11,'化隆县7月30批'!$B$3:$FC$318,4,0)</f>
        <v>#N/A</v>
      </c>
      <c r="M11" s="37" t="e">
        <f>VLOOKUP(C11,'化隆县7月30批'!$B$3:$FC$318,26,0)</f>
        <v>#N/A</v>
      </c>
      <c r="N11" s="37" t="e">
        <f>VLOOKUP(C11,'化隆县7月30批'!$B$3:$FC$318,34,0)</f>
        <v>#N/A</v>
      </c>
      <c r="O11" s="37" t="e">
        <f>VLOOKUP(C11,'化隆县7月30批'!$B$3:$FC$318,31,0)</f>
        <v>#N/A</v>
      </c>
      <c r="P11" s="22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60"/>
      <c r="AT11" s="36"/>
      <c r="AU11" s="37" t="e">
        <f>VLOOKUP(C11,'化隆县7月30批'!$B$3:$FC$318,41,0)</f>
        <v>#N/A</v>
      </c>
      <c r="AV11" s="22" t="e">
        <f>VLOOKUP(C11,'化隆县7月30批'!$B$3:$FC$318,55,0)</f>
        <v>#N/A</v>
      </c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ht="19.5" customHeight="1">
      <c r="A12" s="34">
        <v>7</v>
      </c>
      <c r="B12" s="37" t="e">
        <f>VLOOKUP(C12,'化隆县7月30批'!$B$3:$FC$318,28,0)</f>
        <v>#N/A</v>
      </c>
      <c r="C12" s="40"/>
      <c r="D12" s="37" t="e">
        <f>VLOOKUP(C12,'化隆县7月30批'!$B$3:$FC$318,6,0)</f>
        <v>#N/A</v>
      </c>
      <c r="E12" s="37" t="e">
        <f>VLOOKUP(C12,'化隆县7月30批'!$B$3:$FC$318,30,0)</f>
        <v>#N/A</v>
      </c>
      <c r="F12" s="37"/>
      <c r="G12" s="37" t="e">
        <f>VLOOKUP(C12,'化隆县7月30批'!$B$3:$FC$318,20,0)</f>
        <v>#N/A</v>
      </c>
      <c r="H12" s="37" t="e">
        <f>VLOOKUP(C12,'化隆县7月30批'!$B$3:$FC$318,11,0)</f>
        <v>#N/A</v>
      </c>
      <c r="I12" s="37" t="e">
        <f>VLOOKUP(C12,'化隆县7月30批'!$B$3:$FC$318,12,0)</f>
        <v>#N/A</v>
      </c>
      <c r="J12" s="37" t="e">
        <f>VLOOKUP(C12,'化隆县7月30批'!$B$3:$FC$318,13,0)</f>
        <v>#N/A</v>
      </c>
      <c r="K12" s="37" t="e">
        <f>VLOOKUP(C12,'化隆县7月30批'!$B$3:$FC$318,3,0)</f>
        <v>#N/A</v>
      </c>
      <c r="L12" s="37" t="e">
        <f>VLOOKUP(C12,'化隆县7月30批'!$B$3:$FC$318,4,0)</f>
        <v>#N/A</v>
      </c>
      <c r="M12" s="37" t="e">
        <f>VLOOKUP(C12,'化隆县7月30批'!$B$3:$FC$318,26,0)</f>
        <v>#N/A</v>
      </c>
      <c r="N12" s="37" t="e">
        <f>VLOOKUP(C12,'化隆县7月30批'!$B$3:$FC$318,34,0)</f>
        <v>#N/A</v>
      </c>
      <c r="O12" s="37" t="e">
        <f>VLOOKUP(C12,'化隆县7月30批'!$B$3:$FC$318,31,0)</f>
        <v>#N/A</v>
      </c>
      <c r="P12" s="22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60"/>
      <c r="AT12" s="36"/>
      <c r="AU12" s="37" t="e">
        <f>VLOOKUP(C12,'化隆县7月30批'!$B$3:$FC$318,41,0)</f>
        <v>#N/A</v>
      </c>
      <c r="AV12" s="22" t="e">
        <f>VLOOKUP(C12,'化隆县7月30批'!$B$3:$FC$318,55,0)</f>
        <v>#N/A</v>
      </c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ht="19.5" customHeight="1">
      <c r="A13" s="34">
        <v>8</v>
      </c>
      <c r="B13" s="37" t="e">
        <f>VLOOKUP(C13,'化隆县7月30批'!$B$3:$FC$318,28,0)</f>
        <v>#N/A</v>
      </c>
      <c r="C13" s="40"/>
      <c r="D13" s="37" t="e">
        <f>VLOOKUP(C13,'化隆县7月30批'!$B$3:$FC$318,6,0)</f>
        <v>#N/A</v>
      </c>
      <c r="E13" s="37" t="e">
        <f>VLOOKUP(C13,'化隆县7月30批'!$B$3:$FC$318,30,0)</f>
        <v>#N/A</v>
      </c>
      <c r="F13" s="37"/>
      <c r="G13" s="37" t="e">
        <f>VLOOKUP(C13,'化隆县7月30批'!$B$3:$FC$318,20,0)</f>
        <v>#N/A</v>
      </c>
      <c r="H13" s="37" t="e">
        <f>VLOOKUP(C13,'化隆县7月30批'!$B$3:$FC$318,11,0)</f>
        <v>#N/A</v>
      </c>
      <c r="I13" s="37" t="e">
        <f>VLOOKUP(C13,'化隆县7月30批'!$B$3:$FC$318,12,0)</f>
        <v>#N/A</v>
      </c>
      <c r="J13" s="37" t="e">
        <f>VLOOKUP(C13,'化隆县7月30批'!$B$3:$FC$318,13,0)</f>
        <v>#N/A</v>
      </c>
      <c r="K13" s="37" t="e">
        <f>VLOOKUP(C13,'化隆县7月30批'!$B$3:$FC$318,3,0)</f>
        <v>#N/A</v>
      </c>
      <c r="L13" s="37" t="e">
        <f>VLOOKUP(C13,'化隆县7月30批'!$B$3:$FC$318,4,0)</f>
        <v>#N/A</v>
      </c>
      <c r="M13" s="37" t="e">
        <f>VLOOKUP(C13,'化隆县7月30批'!$B$3:$FC$318,26,0)</f>
        <v>#N/A</v>
      </c>
      <c r="N13" s="37" t="e">
        <f>VLOOKUP(C13,'化隆县7月30批'!$B$3:$FC$318,34,0)</f>
        <v>#N/A</v>
      </c>
      <c r="O13" s="37" t="e">
        <f>VLOOKUP(C13,'化隆县7月30批'!$B$3:$FC$318,31,0)</f>
        <v>#N/A</v>
      </c>
      <c r="P13" s="22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60"/>
      <c r="AT13" s="36"/>
      <c r="AU13" s="37" t="e">
        <f>VLOOKUP(C13,'化隆县7月30批'!$B$3:$FC$318,41,0)</f>
        <v>#N/A</v>
      </c>
      <c r="AV13" s="22" t="e">
        <f>VLOOKUP(C13,'化隆县7月30批'!$B$3:$FC$318,55,0)</f>
        <v>#N/A</v>
      </c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ht="19.5" customHeight="1">
      <c r="A14" s="34">
        <v>9</v>
      </c>
      <c r="B14" s="37" t="e">
        <f>VLOOKUP(C14,'化隆县7月30批'!$B$3:$FC$318,28,0)</f>
        <v>#N/A</v>
      </c>
      <c r="C14" s="40"/>
      <c r="D14" s="37" t="e">
        <f>VLOOKUP(C14,'化隆县7月30批'!$B$3:$FC$318,6,0)</f>
        <v>#N/A</v>
      </c>
      <c r="E14" s="37" t="e">
        <f>VLOOKUP(C14,'化隆县7月30批'!$B$3:$FC$318,30,0)</f>
        <v>#N/A</v>
      </c>
      <c r="F14" s="37"/>
      <c r="G14" s="37" t="e">
        <f>VLOOKUP(C14,'化隆县7月30批'!$B$3:$FC$318,20,0)</f>
        <v>#N/A</v>
      </c>
      <c r="H14" s="37" t="e">
        <f>VLOOKUP(C14,'化隆县7月30批'!$B$3:$FC$318,11,0)</f>
        <v>#N/A</v>
      </c>
      <c r="I14" s="37" t="e">
        <f>VLOOKUP(C14,'化隆县7月30批'!$B$3:$FC$318,12,0)</f>
        <v>#N/A</v>
      </c>
      <c r="J14" s="37" t="e">
        <f>VLOOKUP(C14,'化隆县7月30批'!$B$3:$FC$318,13,0)</f>
        <v>#N/A</v>
      </c>
      <c r="K14" s="37" t="e">
        <f>VLOOKUP(C14,'化隆县7月30批'!$B$3:$FC$318,3,0)</f>
        <v>#N/A</v>
      </c>
      <c r="L14" s="37" t="e">
        <f>VLOOKUP(C14,'化隆县7月30批'!$B$3:$FC$318,4,0)</f>
        <v>#N/A</v>
      </c>
      <c r="M14" s="37" t="e">
        <f>VLOOKUP(C14,'化隆县7月30批'!$B$3:$FC$318,26,0)</f>
        <v>#N/A</v>
      </c>
      <c r="N14" s="37" t="e">
        <f>VLOOKUP(C14,'化隆县7月30批'!$B$3:$FC$318,34,0)</f>
        <v>#N/A</v>
      </c>
      <c r="O14" s="37" t="e">
        <f>VLOOKUP(C14,'化隆县7月30批'!$B$3:$FC$318,31,0)</f>
        <v>#N/A</v>
      </c>
      <c r="P14" s="22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60"/>
      <c r="AT14" s="36"/>
      <c r="AU14" s="37" t="e">
        <f>VLOOKUP(C14,'化隆县7月30批'!$B$3:$FC$318,41,0)</f>
        <v>#N/A</v>
      </c>
      <c r="AV14" s="22" t="e">
        <f>VLOOKUP(C14,'化隆县7月30批'!$B$3:$FC$318,55,0)</f>
        <v>#N/A</v>
      </c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ht="19.5" customHeight="1">
      <c r="A15" s="34">
        <v>10</v>
      </c>
      <c r="B15" s="37" t="e">
        <f>VLOOKUP(C15,'化隆县7月30批'!$B$3:$FC$318,28,0)</f>
        <v>#N/A</v>
      </c>
      <c r="C15" s="40"/>
      <c r="D15" s="37" t="e">
        <f>VLOOKUP(C15,'化隆县7月30批'!$B$3:$FC$318,6,0)</f>
        <v>#N/A</v>
      </c>
      <c r="E15" s="37" t="e">
        <f>VLOOKUP(C15,'化隆县7月30批'!$B$3:$FC$318,30,0)</f>
        <v>#N/A</v>
      </c>
      <c r="F15" s="37"/>
      <c r="G15" s="37" t="e">
        <f>VLOOKUP(C15,'化隆县7月30批'!$B$3:$FC$318,20,0)</f>
        <v>#N/A</v>
      </c>
      <c r="H15" s="37" t="e">
        <f>VLOOKUP(C15,'化隆县7月30批'!$B$3:$FC$318,11,0)</f>
        <v>#N/A</v>
      </c>
      <c r="I15" s="37" t="e">
        <f>VLOOKUP(C15,'化隆县7月30批'!$B$3:$FC$318,12,0)</f>
        <v>#N/A</v>
      </c>
      <c r="J15" s="37" t="e">
        <f>VLOOKUP(C15,'化隆县7月30批'!$B$3:$FC$318,13,0)</f>
        <v>#N/A</v>
      </c>
      <c r="K15" s="37" t="e">
        <f>VLOOKUP(C15,'化隆县7月30批'!$B$3:$FC$318,3,0)</f>
        <v>#N/A</v>
      </c>
      <c r="L15" s="37" t="e">
        <f>VLOOKUP(C15,'化隆县7月30批'!$B$3:$FC$318,4,0)</f>
        <v>#N/A</v>
      </c>
      <c r="M15" s="37" t="e">
        <f>VLOOKUP(C15,'化隆县7月30批'!$B$3:$FC$318,26,0)</f>
        <v>#N/A</v>
      </c>
      <c r="N15" s="37" t="e">
        <f>VLOOKUP(C15,'化隆县7月30批'!$B$3:$FC$318,34,0)</f>
        <v>#N/A</v>
      </c>
      <c r="O15" s="37" t="e">
        <f>VLOOKUP(C15,'化隆县7月30批'!$B$3:$FC$318,31,0)</f>
        <v>#N/A</v>
      </c>
      <c r="P15" s="22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60"/>
      <c r="AT15" s="36"/>
      <c r="AU15" s="37" t="e">
        <f>VLOOKUP(C15,'化隆县7月30批'!$B$3:$FC$318,41,0)</f>
        <v>#N/A</v>
      </c>
      <c r="AV15" s="22" t="e">
        <f>VLOOKUP(C15,'化隆县7月30批'!$B$3:$FC$318,55,0)</f>
        <v>#N/A</v>
      </c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ht="19.5" customHeight="1">
      <c r="A16" s="34">
        <v>11</v>
      </c>
      <c r="B16" s="37" t="e">
        <f>VLOOKUP(C16,'化隆县7月30批'!$B$3:$FC$318,28,0)</f>
        <v>#N/A</v>
      </c>
      <c r="C16" s="40"/>
      <c r="D16" s="37" t="e">
        <f>VLOOKUP(C16,'化隆县7月30批'!$B$3:$FC$318,6,0)</f>
        <v>#N/A</v>
      </c>
      <c r="E16" s="37" t="e">
        <f>VLOOKUP(C16,'化隆县7月30批'!$B$3:$FC$318,30,0)</f>
        <v>#N/A</v>
      </c>
      <c r="F16" s="37"/>
      <c r="G16" s="37" t="e">
        <f>VLOOKUP(C16,'化隆县7月30批'!$B$3:$FC$318,20,0)</f>
        <v>#N/A</v>
      </c>
      <c r="H16" s="37" t="e">
        <f>VLOOKUP(C16,'化隆县7月30批'!$B$3:$FC$318,11,0)</f>
        <v>#N/A</v>
      </c>
      <c r="I16" s="37" t="e">
        <f>VLOOKUP(C16,'化隆县7月30批'!$B$3:$FC$318,12,0)</f>
        <v>#N/A</v>
      </c>
      <c r="J16" s="37" t="e">
        <f>VLOOKUP(C16,'化隆县7月30批'!$B$3:$FC$318,13,0)</f>
        <v>#N/A</v>
      </c>
      <c r="K16" s="37" t="e">
        <f>VLOOKUP(C16,'化隆县7月30批'!$B$3:$FC$318,3,0)</f>
        <v>#N/A</v>
      </c>
      <c r="L16" s="37" t="e">
        <f>VLOOKUP(C16,'化隆县7月30批'!$B$3:$FC$318,4,0)</f>
        <v>#N/A</v>
      </c>
      <c r="M16" s="37" t="e">
        <f>VLOOKUP(C16,'化隆县7月30批'!$B$3:$FC$318,26,0)</f>
        <v>#N/A</v>
      </c>
      <c r="N16" s="37" t="e">
        <f>VLOOKUP(C16,'化隆县7月30批'!$B$3:$FC$318,34,0)</f>
        <v>#N/A</v>
      </c>
      <c r="O16" s="37" t="e">
        <f>VLOOKUP(C16,'化隆县7月30批'!$B$3:$FC$318,31,0)</f>
        <v>#N/A</v>
      </c>
      <c r="P16" s="22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60"/>
      <c r="AT16" s="36"/>
      <c r="AU16" s="37" t="e">
        <f>VLOOKUP(C16,'化隆县7月30批'!$B$3:$FC$318,41,0)</f>
        <v>#N/A</v>
      </c>
      <c r="AV16" s="22" t="e">
        <f>VLOOKUP(C16,'化隆县7月30批'!$B$3:$FC$318,55,0)</f>
        <v>#N/A</v>
      </c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1:255" ht="19.5" customHeight="1">
      <c r="A17" s="34">
        <v>12</v>
      </c>
      <c r="B17" s="37" t="e">
        <f>VLOOKUP(C17,'化隆县7月30批'!$B$3:$FC$318,28,0)</f>
        <v>#N/A</v>
      </c>
      <c r="C17" s="40"/>
      <c r="D17" s="37" t="e">
        <f>VLOOKUP(C17,'化隆县7月30批'!$B$3:$FC$318,6,0)</f>
        <v>#N/A</v>
      </c>
      <c r="E17" s="37" t="e">
        <f>VLOOKUP(C17,'化隆县7月30批'!$B$3:$FC$318,30,0)</f>
        <v>#N/A</v>
      </c>
      <c r="F17" s="37"/>
      <c r="G17" s="37" t="e">
        <f>VLOOKUP(C17,'化隆县7月30批'!$B$3:$FC$318,20,0)</f>
        <v>#N/A</v>
      </c>
      <c r="H17" s="37" t="e">
        <f>VLOOKUP(C17,'化隆县7月30批'!$B$3:$FC$318,11,0)</f>
        <v>#N/A</v>
      </c>
      <c r="I17" s="37" t="e">
        <f>VLOOKUP(C17,'化隆县7月30批'!$B$3:$FC$318,12,0)</f>
        <v>#N/A</v>
      </c>
      <c r="J17" s="37" t="e">
        <f>VLOOKUP(C17,'化隆县7月30批'!$B$3:$FC$318,13,0)</f>
        <v>#N/A</v>
      </c>
      <c r="K17" s="37" t="e">
        <f>VLOOKUP(C17,'化隆县7月30批'!$B$3:$FC$318,3,0)</f>
        <v>#N/A</v>
      </c>
      <c r="L17" s="37" t="e">
        <f>VLOOKUP(C17,'化隆县7月30批'!$B$3:$FC$318,4,0)</f>
        <v>#N/A</v>
      </c>
      <c r="M17" s="37" t="e">
        <f>VLOOKUP(C17,'化隆县7月30批'!$B$3:$FC$318,26,0)</f>
        <v>#N/A</v>
      </c>
      <c r="N17" s="37" t="e">
        <f>VLOOKUP(C17,'化隆县7月30批'!$B$3:$FC$318,34,0)</f>
        <v>#N/A</v>
      </c>
      <c r="O17" s="37" t="e">
        <f>VLOOKUP(C17,'化隆县7月30批'!$B$3:$FC$318,31,0)</f>
        <v>#N/A</v>
      </c>
      <c r="P17" s="22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60"/>
      <c r="AT17" s="36"/>
      <c r="AU17" s="37" t="e">
        <f>VLOOKUP(C17,'化隆县7月30批'!$B$3:$FC$318,41,0)</f>
        <v>#N/A</v>
      </c>
      <c r="AV17" s="22" t="e">
        <f>VLOOKUP(C17,'化隆县7月30批'!$B$3:$FC$318,55,0)</f>
        <v>#N/A</v>
      </c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ht="19.5" customHeight="1">
      <c r="A18" s="34">
        <v>13</v>
      </c>
      <c r="B18" s="37" t="e">
        <f>VLOOKUP(C18,'化隆县7月30批'!$B$3:$FC$318,28,0)</f>
        <v>#N/A</v>
      </c>
      <c r="C18" s="40"/>
      <c r="D18" s="37" t="e">
        <f>VLOOKUP(C18,'化隆县7月30批'!$B$3:$FC$318,6,0)</f>
        <v>#N/A</v>
      </c>
      <c r="E18" s="37" t="e">
        <f>VLOOKUP(C18,'化隆县7月30批'!$B$3:$FC$318,30,0)</f>
        <v>#N/A</v>
      </c>
      <c r="F18" s="37"/>
      <c r="G18" s="37" t="e">
        <f>VLOOKUP(C18,'化隆县7月30批'!$B$3:$FC$318,20,0)</f>
        <v>#N/A</v>
      </c>
      <c r="H18" s="37" t="e">
        <f>VLOOKUP(C18,'化隆县7月30批'!$B$3:$FC$318,11,0)</f>
        <v>#N/A</v>
      </c>
      <c r="I18" s="37" t="e">
        <f>VLOOKUP(C18,'化隆县7月30批'!$B$3:$FC$318,12,0)</f>
        <v>#N/A</v>
      </c>
      <c r="J18" s="37" t="e">
        <f>VLOOKUP(C18,'化隆县7月30批'!$B$3:$FC$318,13,0)</f>
        <v>#N/A</v>
      </c>
      <c r="K18" s="37" t="e">
        <f>VLOOKUP(C18,'化隆县7月30批'!$B$3:$FC$318,3,0)</f>
        <v>#N/A</v>
      </c>
      <c r="L18" s="37" t="e">
        <f>VLOOKUP(C18,'化隆县7月30批'!$B$3:$FC$318,4,0)</f>
        <v>#N/A</v>
      </c>
      <c r="M18" s="37" t="e">
        <f>VLOOKUP(C18,'化隆县7月30批'!$B$3:$FC$318,26,0)</f>
        <v>#N/A</v>
      </c>
      <c r="N18" s="37" t="e">
        <f>VLOOKUP(C18,'化隆县7月30批'!$B$3:$FC$318,34,0)</f>
        <v>#N/A</v>
      </c>
      <c r="O18" s="37" t="e">
        <f>VLOOKUP(C18,'化隆县7月30批'!$B$3:$FC$318,31,0)</f>
        <v>#N/A</v>
      </c>
      <c r="P18" s="22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60"/>
      <c r="AT18" s="36"/>
      <c r="AU18" s="37" t="e">
        <f>VLOOKUP(C18,'化隆县7月30批'!$B$3:$FC$318,41,0)</f>
        <v>#N/A</v>
      </c>
      <c r="AV18" s="22" t="e">
        <f>VLOOKUP(C18,'化隆县7月30批'!$B$3:$FC$318,55,0)</f>
        <v>#N/A</v>
      </c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255" ht="19.5" customHeight="1">
      <c r="A19" s="34">
        <v>14</v>
      </c>
      <c r="B19" s="37" t="e">
        <f>VLOOKUP(C19,'化隆县7月30批'!$B$3:$FC$318,28,0)</f>
        <v>#N/A</v>
      </c>
      <c r="C19" s="40"/>
      <c r="D19" s="37" t="e">
        <f>VLOOKUP(C19,'化隆县7月30批'!$B$3:$FC$318,6,0)</f>
        <v>#N/A</v>
      </c>
      <c r="E19" s="37" t="e">
        <f>VLOOKUP(C19,'化隆县7月30批'!$B$3:$FC$318,30,0)</f>
        <v>#N/A</v>
      </c>
      <c r="F19" s="37"/>
      <c r="G19" s="37" t="e">
        <f>VLOOKUP(C19,'化隆县7月30批'!$B$3:$FC$318,20,0)</f>
        <v>#N/A</v>
      </c>
      <c r="H19" s="37" t="e">
        <f>VLOOKUP(C19,'化隆县7月30批'!$B$3:$FC$318,11,0)</f>
        <v>#N/A</v>
      </c>
      <c r="I19" s="37" t="e">
        <f>VLOOKUP(C19,'化隆县7月30批'!$B$3:$FC$318,12,0)</f>
        <v>#N/A</v>
      </c>
      <c r="J19" s="37" t="e">
        <f>VLOOKUP(C19,'化隆县7月30批'!$B$3:$FC$318,13,0)</f>
        <v>#N/A</v>
      </c>
      <c r="K19" s="37" t="e">
        <f>VLOOKUP(C19,'化隆县7月30批'!$B$3:$FC$318,3,0)</f>
        <v>#N/A</v>
      </c>
      <c r="L19" s="37" t="e">
        <f>VLOOKUP(C19,'化隆县7月30批'!$B$3:$FC$318,4,0)</f>
        <v>#N/A</v>
      </c>
      <c r="M19" s="37" t="e">
        <f>VLOOKUP(C19,'化隆县7月30批'!$B$3:$FC$318,26,0)</f>
        <v>#N/A</v>
      </c>
      <c r="N19" s="37" t="e">
        <f>VLOOKUP(C19,'化隆县7月30批'!$B$3:$FC$318,34,0)</f>
        <v>#N/A</v>
      </c>
      <c r="O19" s="37" t="e">
        <f>VLOOKUP(C19,'化隆县7月30批'!$B$3:$FC$318,31,0)</f>
        <v>#N/A</v>
      </c>
      <c r="P19" s="22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60"/>
      <c r="AT19" s="36"/>
      <c r="AU19" s="37" t="e">
        <f>VLOOKUP(C19,'化隆县7月30批'!$B$3:$FC$318,41,0)</f>
        <v>#N/A</v>
      </c>
      <c r="AV19" s="22" t="e">
        <f>VLOOKUP(C19,'化隆县7月30批'!$B$3:$FC$318,55,0)</f>
        <v>#N/A</v>
      </c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</row>
    <row r="20" spans="1:255" ht="19.5" customHeight="1">
      <c r="A20" s="34">
        <v>15</v>
      </c>
      <c r="B20" s="37" t="e">
        <f>VLOOKUP(C20,'化隆县7月30批'!$B$3:$FC$318,28,0)</f>
        <v>#N/A</v>
      </c>
      <c r="C20" s="40"/>
      <c r="D20" s="37" t="e">
        <f>VLOOKUP(C20,'化隆县7月30批'!$B$3:$FC$318,6,0)</f>
        <v>#N/A</v>
      </c>
      <c r="E20" s="37" t="e">
        <f>VLOOKUP(C20,'化隆县7月30批'!$B$3:$FC$318,30,0)</f>
        <v>#N/A</v>
      </c>
      <c r="F20" s="37"/>
      <c r="G20" s="37" t="e">
        <f>VLOOKUP(C20,'化隆县7月30批'!$B$3:$FC$318,20,0)</f>
        <v>#N/A</v>
      </c>
      <c r="H20" s="37" t="e">
        <f>VLOOKUP(C20,'化隆县7月30批'!$B$3:$FC$318,11,0)</f>
        <v>#N/A</v>
      </c>
      <c r="I20" s="37" t="e">
        <f>VLOOKUP(C20,'化隆县7月30批'!$B$3:$FC$318,12,0)</f>
        <v>#N/A</v>
      </c>
      <c r="J20" s="37" t="e">
        <f>VLOOKUP(C20,'化隆县7月30批'!$B$3:$FC$318,13,0)</f>
        <v>#N/A</v>
      </c>
      <c r="K20" s="37" t="e">
        <f>VLOOKUP(C20,'化隆县7月30批'!$B$3:$FC$318,3,0)</f>
        <v>#N/A</v>
      </c>
      <c r="L20" s="37" t="e">
        <f>VLOOKUP(C20,'化隆县7月30批'!$B$3:$FC$318,4,0)</f>
        <v>#N/A</v>
      </c>
      <c r="M20" s="37" t="e">
        <f>VLOOKUP(C20,'化隆县7月30批'!$B$3:$FC$318,26,0)</f>
        <v>#N/A</v>
      </c>
      <c r="N20" s="37" t="e">
        <f>VLOOKUP(C20,'化隆县7月30批'!$B$3:$FC$318,34,0)</f>
        <v>#N/A</v>
      </c>
      <c r="O20" s="37" t="e">
        <f>VLOOKUP(C20,'化隆县7月30批'!$B$3:$FC$318,31,0)</f>
        <v>#N/A</v>
      </c>
      <c r="P20" s="22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60"/>
      <c r="AT20" s="36"/>
      <c r="AU20" s="37" t="e">
        <f>VLOOKUP(C20,'化隆县7月30批'!$B$3:$FC$318,41,0)</f>
        <v>#N/A</v>
      </c>
      <c r="AV20" s="22" t="e">
        <f>VLOOKUP(C20,'化隆县7月30批'!$B$3:$FC$318,55,0)</f>
        <v>#N/A</v>
      </c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</row>
    <row r="21" spans="1:255" ht="19.5" customHeight="1">
      <c r="A21" s="34">
        <v>16</v>
      </c>
      <c r="B21" s="37" t="e">
        <f>VLOOKUP(C21,'化隆县7月30批'!$B$3:$FC$318,28,0)</f>
        <v>#N/A</v>
      </c>
      <c r="C21" s="40"/>
      <c r="D21" s="37" t="e">
        <f>VLOOKUP(C21,'化隆县7月30批'!$B$3:$FC$318,6,0)</f>
        <v>#N/A</v>
      </c>
      <c r="E21" s="37" t="e">
        <f>VLOOKUP(C21,'化隆县7月30批'!$B$3:$FC$318,30,0)</f>
        <v>#N/A</v>
      </c>
      <c r="F21" s="37"/>
      <c r="G21" s="37" t="e">
        <f>VLOOKUP(C21,'化隆县7月30批'!$B$3:$FC$318,20,0)</f>
        <v>#N/A</v>
      </c>
      <c r="H21" s="37" t="e">
        <f>VLOOKUP(C21,'化隆县7月30批'!$B$3:$FC$318,11,0)</f>
        <v>#N/A</v>
      </c>
      <c r="I21" s="37" t="e">
        <f>VLOOKUP(C21,'化隆县7月30批'!$B$3:$FC$318,12,0)</f>
        <v>#N/A</v>
      </c>
      <c r="J21" s="37" t="e">
        <f>VLOOKUP(C21,'化隆县7月30批'!$B$3:$FC$318,13,0)</f>
        <v>#N/A</v>
      </c>
      <c r="K21" s="37" t="e">
        <f>VLOOKUP(C21,'化隆县7月30批'!$B$3:$FC$318,3,0)</f>
        <v>#N/A</v>
      </c>
      <c r="L21" s="37" t="e">
        <f>VLOOKUP(C21,'化隆县7月30批'!$B$3:$FC$318,4,0)</f>
        <v>#N/A</v>
      </c>
      <c r="M21" s="37" t="e">
        <f>VLOOKUP(C21,'化隆县7月30批'!$B$3:$FC$318,26,0)</f>
        <v>#N/A</v>
      </c>
      <c r="N21" s="37" t="e">
        <f>VLOOKUP(C21,'化隆县7月30批'!$B$3:$FC$318,34,0)</f>
        <v>#N/A</v>
      </c>
      <c r="O21" s="37" t="e">
        <f>VLOOKUP(C21,'化隆县7月30批'!$B$3:$FC$318,31,0)</f>
        <v>#N/A</v>
      </c>
      <c r="P21" s="22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60"/>
      <c r="AT21" s="36"/>
      <c r="AU21" s="37" t="e">
        <f>VLOOKUP(C21,'化隆县7月30批'!$B$3:$FC$318,41,0)</f>
        <v>#N/A</v>
      </c>
      <c r="AV21" s="22" t="e">
        <f>VLOOKUP(C21,'化隆县7月30批'!$B$3:$FC$318,55,0)</f>
        <v>#N/A</v>
      </c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spans="1:255" ht="19.5" customHeight="1">
      <c r="A22" s="34">
        <v>17</v>
      </c>
      <c r="B22" s="37" t="e">
        <f>VLOOKUP(C22,'化隆县7月30批'!$B$3:$FC$318,28,0)</f>
        <v>#N/A</v>
      </c>
      <c r="C22" s="40"/>
      <c r="D22" s="37" t="e">
        <f>VLOOKUP(C22,'化隆县7月30批'!$B$3:$FC$318,6,0)</f>
        <v>#N/A</v>
      </c>
      <c r="E22" s="37" t="e">
        <f>VLOOKUP(C22,'化隆县7月30批'!$B$3:$FC$318,30,0)</f>
        <v>#N/A</v>
      </c>
      <c r="F22" s="37"/>
      <c r="G22" s="37" t="e">
        <f>VLOOKUP(C22,'化隆县7月30批'!$B$3:$FC$318,20,0)</f>
        <v>#N/A</v>
      </c>
      <c r="H22" s="37" t="e">
        <f>VLOOKUP(C22,'化隆县7月30批'!$B$3:$FC$318,11,0)</f>
        <v>#N/A</v>
      </c>
      <c r="I22" s="37" t="e">
        <f>VLOOKUP(C22,'化隆县7月30批'!$B$3:$FC$318,12,0)</f>
        <v>#N/A</v>
      </c>
      <c r="J22" s="37" t="e">
        <f>VLOOKUP(C22,'化隆县7月30批'!$B$3:$FC$318,13,0)</f>
        <v>#N/A</v>
      </c>
      <c r="K22" s="37" t="e">
        <f>VLOOKUP(C22,'化隆县7月30批'!$B$3:$FC$318,3,0)</f>
        <v>#N/A</v>
      </c>
      <c r="L22" s="37" t="e">
        <f>VLOOKUP(C22,'化隆县7月30批'!$B$3:$FC$318,4,0)</f>
        <v>#N/A</v>
      </c>
      <c r="M22" s="37" t="e">
        <f>VLOOKUP(C22,'化隆县7月30批'!$B$3:$FC$318,26,0)</f>
        <v>#N/A</v>
      </c>
      <c r="N22" s="37" t="e">
        <f>VLOOKUP(C22,'化隆县7月30批'!$B$3:$FC$318,34,0)</f>
        <v>#N/A</v>
      </c>
      <c r="O22" s="37" t="e">
        <f>VLOOKUP(C22,'化隆县7月30批'!$B$3:$FC$318,31,0)</f>
        <v>#N/A</v>
      </c>
      <c r="P22" s="22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60"/>
      <c r="AT22" s="36"/>
      <c r="AU22" s="37" t="e">
        <f>VLOOKUP(C22,'化隆县7月30批'!$B$3:$FC$318,41,0)</f>
        <v>#N/A</v>
      </c>
      <c r="AV22" s="22" t="e">
        <f>VLOOKUP(C22,'化隆县7月30批'!$B$3:$FC$318,55,0)</f>
        <v>#N/A</v>
      </c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</row>
    <row r="23" spans="1:255" ht="19.5" customHeight="1">
      <c r="A23" s="34">
        <v>18</v>
      </c>
      <c r="B23" s="37" t="e">
        <f>VLOOKUP(C23,'化隆县7月30批'!$B$3:$FC$318,28,0)</f>
        <v>#N/A</v>
      </c>
      <c r="C23" s="40"/>
      <c r="D23" s="37" t="e">
        <f>VLOOKUP(C23,'化隆县7月30批'!$B$3:$FC$318,6,0)</f>
        <v>#N/A</v>
      </c>
      <c r="E23" s="37" t="e">
        <f>VLOOKUP(C23,'化隆县7月30批'!$B$3:$FC$318,30,0)</f>
        <v>#N/A</v>
      </c>
      <c r="F23" s="37"/>
      <c r="G23" s="37" t="e">
        <f>VLOOKUP(C23,'化隆县7月30批'!$B$3:$FC$318,20,0)</f>
        <v>#N/A</v>
      </c>
      <c r="H23" s="37" t="e">
        <f>VLOOKUP(C23,'化隆县7月30批'!$B$3:$FC$318,11,0)</f>
        <v>#N/A</v>
      </c>
      <c r="I23" s="37" t="e">
        <f>VLOOKUP(C23,'化隆县7月30批'!$B$3:$FC$318,12,0)</f>
        <v>#N/A</v>
      </c>
      <c r="J23" s="37" t="e">
        <f>VLOOKUP(C23,'化隆县7月30批'!$B$3:$FC$318,13,0)</f>
        <v>#N/A</v>
      </c>
      <c r="K23" s="37" t="e">
        <f>VLOOKUP(C23,'化隆县7月30批'!$B$3:$FC$318,3,0)</f>
        <v>#N/A</v>
      </c>
      <c r="L23" s="37" t="e">
        <f>VLOOKUP(C23,'化隆县7月30批'!$B$3:$FC$318,4,0)</f>
        <v>#N/A</v>
      </c>
      <c r="M23" s="37" t="e">
        <f>VLOOKUP(C23,'化隆县7月30批'!$B$3:$FC$318,26,0)</f>
        <v>#N/A</v>
      </c>
      <c r="N23" s="37" t="e">
        <f>VLOOKUP(C23,'化隆县7月30批'!$B$3:$FC$318,34,0)</f>
        <v>#N/A</v>
      </c>
      <c r="O23" s="37" t="e">
        <f>VLOOKUP(C23,'化隆县7月30批'!$B$3:$FC$318,31,0)</f>
        <v>#N/A</v>
      </c>
      <c r="P23" s="22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60"/>
      <c r="AT23" s="36"/>
      <c r="AU23" s="37" t="e">
        <f>VLOOKUP(C23,'化隆县7月30批'!$B$3:$FC$318,41,0)</f>
        <v>#N/A</v>
      </c>
      <c r="AV23" s="22" t="e">
        <f>VLOOKUP(C23,'化隆县7月30批'!$B$3:$FC$318,55,0)</f>
        <v>#N/A</v>
      </c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</row>
    <row r="24" spans="1:255" ht="19.5" customHeight="1">
      <c r="A24" s="34">
        <v>19</v>
      </c>
      <c r="B24" s="37" t="e">
        <f>VLOOKUP(C24,'化隆县7月30批'!$B$3:$FC$318,28,0)</f>
        <v>#N/A</v>
      </c>
      <c r="C24" s="40"/>
      <c r="D24" s="37" t="e">
        <f>VLOOKUP(C24,'化隆县7月30批'!$B$3:$FC$318,6,0)</f>
        <v>#N/A</v>
      </c>
      <c r="E24" s="37" t="e">
        <f>VLOOKUP(C24,'化隆县7月30批'!$B$3:$FC$318,30,0)</f>
        <v>#N/A</v>
      </c>
      <c r="F24" s="37"/>
      <c r="G24" s="37" t="e">
        <f>VLOOKUP(C24,'化隆县7月30批'!$B$3:$FC$318,20,0)</f>
        <v>#N/A</v>
      </c>
      <c r="H24" s="37" t="e">
        <f>VLOOKUP(C24,'化隆县7月30批'!$B$3:$FC$318,11,0)</f>
        <v>#N/A</v>
      </c>
      <c r="I24" s="37" t="e">
        <f>VLOOKUP(C24,'化隆县7月30批'!$B$3:$FC$318,12,0)</f>
        <v>#N/A</v>
      </c>
      <c r="J24" s="37" t="e">
        <f>VLOOKUP(C24,'化隆县7月30批'!$B$3:$FC$318,13,0)</f>
        <v>#N/A</v>
      </c>
      <c r="K24" s="37" t="e">
        <f>VLOOKUP(C24,'化隆县7月30批'!$B$3:$FC$318,3,0)</f>
        <v>#N/A</v>
      </c>
      <c r="L24" s="37" t="e">
        <f>VLOOKUP(C24,'化隆县7月30批'!$B$3:$FC$318,4,0)</f>
        <v>#N/A</v>
      </c>
      <c r="M24" s="37" t="e">
        <f>VLOOKUP(C24,'化隆县7月30批'!$B$3:$FC$318,26,0)</f>
        <v>#N/A</v>
      </c>
      <c r="N24" s="37" t="e">
        <f>VLOOKUP(C24,'化隆县7月30批'!$B$3:$FC$318,34,0)</f>
        <v>#N/A</v>
      </c>
      <c r="O24" s="37" t="e">
        <f>VLOOKUP(C24,'化隆县7月30批'!$B$3:$FC$318,31,0)</f>
        <v>#N/A</v>
      </c>
      <c r="P24" s="22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60"/>
      <c r="AT24" s="36"/>
      <c r="AU24" s="37" t="e">
        <f>VLOOKUP(C24,'化隆县7月30批'!$B$3:$FC$318,41,0)</f>
        <v>#N/A</v>
      </c>
      <c r="AV24" s="22" t="e">
        <f>VLOOKUP(C24,'化隆县7月30批'!$B$3:$FC$318,55,0)</f>
        <v>#N/A</v>
      </c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</row>
    <row r="25" spans="1:255" ht="19.5" customHeight="1">
      <c r="A25" s="34">
        <v>20</v>
      </c>
      <c r="B25" s="37" t="e">
        <f>VLOOKUP(C25,'化隆县7月30批'!$B$3:$FC$318,28,0)</f>
        <v>#N/A</v>
      </c>
      <c r="C25" s="40"/>
      <c r="D25" s="37" t="e">
        <f>VLOOKUP(C25,'化隆县7月30批'!$B$3:$FC$318,6,0)</f>
        <v>#N/A</v>
      </c>
      <c r="E25" s="37" t="e">
        <f>VLOOKUP(C25,'化隆县7月30批'!$B$3:$FC$318,30,0)</f>
        <v>#N/A</v>
      </c>
      <c r="F25" s="37"/>
      <c r="G25" s="37" t="e">
        <f>VLOOKUP(C25,'化隆县7月30批'!$B$3:$FC$318,20,0)</f>
        <v>#N/A</v>
      </c>
      <c r="H25" s="37" t="e">
        <f>VLOOKUP(C25,'化隆县7月30批'!$B$3:$FC$318,11,0)</f>
        <v>#N/A</v>
      </c>
      <c r="I25" s="37" t="e">
        <f>VLOOKUP(C25,'化隆县7月30批'!$B$3:$FC$318,12,0)</f>
        <v>#N/A</v>
      </c>
      <c r="J25" s="37" t="e">
        <f>VLOOKUP(C25,'化隆县7月30批'!$B$3:$FC$318,13,0)</f>
        <v>#N/A</v>
      </c>
      <c r="K25" s="37" t="e">
        <f>VLOOKUP(C25,'化隆县7月30批'!$B$3:$FC$318,3,0)</f>
        <v>#N/A</v>
      </c>
      <c r="L25" s="37" t="e">
        <f>VLOOKUP(C25,'化隆县7月30批'!$B$3:$FC$318,4,0)</f>
        <v>#N/A</v>
      </c>
      <c r="M25" s="37" t="e">
        <f>VLOOKUP(C25,'化隆县7月30批'!$B$3:$FC$318,26,0)</f>
        <v>#N/A</v>
      </c>
      <c r="N25" s="37" t="e">
        <f>VLOOKUP(C25,'化隆县7月30批'!$B$3:$FC$318,34,0)</f>
        <v>#N/A</v>
      </c>
      <c r="O25" s="37" t="e">
        <f>VLOOKUP(C25,'化隆县7月30批'!$B$3:$FC$318,31,0)</f>
        <v>#N/A</v>
      </c>
      <c r="P25" s="22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60"/>
      <c r="AT25" s="36"/>
      <c r="AU25" s="37" t="e">
        <f>VLOOKUP(C25,'化隆县7月30批'!$B$3:$FC$318,41,0)</f>
        <v>#N/A</v>
      </c>
      <c r="AV25" s="22" t="e">
        <f>VLOOKUP(C25,'化隆县7月30批'!$B$3:$FC$318,55,0)</f>
        <v>#N/A</v>
      </c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</row>
    <row r="26" spans="1:255" ht="19.5" customHeight="1">
      <c r="A26" s="34">
        <v>21</v>
      </c>
      <c r="B26" s="37" t="e">
        <f>VLOOKUP(C26,'化隆县7月30批'!$B$3:$FC$318,28,0)</f>
        <v>#N/A</v>
      </c>
      <c r="C26" s="40"/>
      <c r="D26" s="37" t="e">
        <f>VLOOKUP(C26,'化隆县7月30批'!$B$3:$FC$318,6,0)</f>
        <v>#N/A</v>
      </c>
      <c r="E26" s="37" t="e">
        <f>VLOOKUP(C26,'化隆县7月30批'!$B$3:$FC$318,30,0)</f>
        <v>#N/A</v>
      </c>
      <c r="F26" s="37"/>
      <c r="G26" s="37" t="e">
        <f>VLOOKUP(C26,'化隆县7月30批'!$B$3:$FC$318,20,0)</f>
        <v>#N/A</v>
      </c>
      <c r="H26" s="37" t="e">
        <f>VLOOKUP(C26,'化隆县7月30批'!$B$3:$FC$318,11,0)</f>
        <v>#N/A</v>
      </c>
      <c r="I26" s="37" t="e">
        <f>VLOOKUP(C26,'化隆县7月30批'!$B$3:$FC$318,12,0)</f>
        <v>#N/A</v>
      </c>
      <c r="J26" s="37" t="e">
        <f>VLOOKUP(C26,'化隆县7月30批'!$B$3:$FC$318,13,0)</f>
        <v>#N/A</v>
      </c>
      <c r="K26" s="37" t="e">
        <f>VLOOKUP(C26,'化隆县7月30批'!$B$3:$FC$318,3,0)</f>
        <v>#N/A</v>
      </c>
      <c r="L26" s="37" t="e">
        <f>VLOOKUP(C26,'化隆县7月30批'!$B$3:$FC$318,4,0)</f>
        <v>#N/A</v>
      </c>
      <c r="M26" s="37" t="e">
        <f>VLOOKUP(C26,'化隆县7月30批'!$B$3:$FC$318,26,0)</f>
        <v>#N/A</v>
      </c>
      <c r="N26" s="37" t="e">
        <f>VLOOKUP(C26,'化隆县7月30批'!$B$3:$FC$318,34,0)</f>
        <v>#N/A</v>
      </c>
      <c r="O26" s="37" t="e">
        <f>VLOOKUP(C26,'化隆县7月30批'!$B$3:$FC$318,31,0)</f>
        <v>#N/A</v>
      </c>
      <c r="P26" s="22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60"/>
      <c r="AT26" s="36"/>
      <c r="AU26" s="37" t="e">
        <f>VLOOKUP(C26,'化隆县7月30批'!$B$3:$FC$318,41,0)</f>
        <v>#N/A</v>
      </c>
      <c r="AV26" s="22" t="e">
        <f>VLOOKUP(C26,'化隆县7月30批'!$B$3:$FC$318,55,0)</f>
        <v>#N/A</v>
      </c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9.5" customHeight="1">
      <c r="A27" s="34">
        <v>22</v>
      </c>
      <c r="B27" s="37" t="e">
        <f>VLOOKUP(C27,'化隆县7月30批'!$B$3:$FC$318,28,0)</f>
        <v>#N/A</v>
      </c>
      <c r="C27" s="40"/>
      <c r="D27" s="37" t="e">
        <f>VLOOKUP(C27,'化隆县7月30批'!$B$3:$FC$318,6,0)</f>
        <v>#N/A</v>
      </c>
      <c r="E27" s="37" t="e">
        <f>VLOOKUP(C27,'化隆县7月30批'!$B$3:$FC$318,30,0)</f>
        <v>#N/A</v>
      </c>
      <c r="F27" s="37"/>
      <c r="G27" s="37" t="e">
        <f>VLOOKUP(C27,'化隆县7月30批'!$B$3:$FC$318,20,0)</f>
        <v>#N/A</v>
      </c>
      <c r="H27" s="37" t="e">
        <f>VLOOKUP(C27,'化隆县7月30批'!$B$3:$FC$318,11,0)</f>
        <v>#N/A</v>
      </c>
      <c r="I27" s="37" t="e">
        <f>VLOOKUP(C27,'化隆县7月30批'!$B$3:$FC$318,12,0)</f>
        <v>#N/A</v>
      </c>
      <c r="J27" s="37" t="e">
        <f>VLOOKUP(C27,'化隆县7月30批'!$B$3:$FC$318,13,0)</f>
        <v>#N/A</v>
      </c>
      <c r="K27" s="37" t="e">
        <f>VLOOKUP(C27,'化隆县7月30批'!$B$3:$FC$318,3,0)</f>
        <v>#N/A</v>
      </c>
      <c r="L27" s="37" t="e">
        <f>VLOOKUP(C27,'化隆县7月30批'!$B$3:$FC$318,4,0)</f>
        <v>#N/A</v>
      </c>
      <c r="M27" s="37" t="e">
        <f>VLOOKUP(C27,'化隆县7月30批'!$B$3:$FC$318,26,0)</f>
        <v>#N/A</v>
      </c>
      <c r="N27" s="37" t="e">
        <f>VLOOKUP(C27,'化隆县7月30批'!$B$3:$FC$318,34,0)</f>
        <v>#N/A</v>
      </c>
      <c r="O27" s="37" t="e">
        <f>VLOOKUP(C27,'化隆县7月30批'!$B$3:$FC$318,31,0)</f>
        <v>#N/A</v>
      </c>
      <c r="P27" s="22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60"/>
      <c r="AT27" s="36"/>
      <c r="AU27" s="37" t="e">
        <f>VLOOKUP(C27,'化隆县7月30批'!$B$3:$FC$318,41,0)</f>
        <v>#N/A</v>
      </c>
      <c r="AV27" s="22" t="e">
        <f>VLOOKUP(C27,'化隆县7月30批'!$B$3:$FC$318,55,0)</f>
        <v>#N/A</v>
      </c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</row>
    <row r="28" spans="1:255" ht="19.5" customHeight="1">
      <c r="A28" s="34">
        <v>23</v>
      </c>
      <c r="B28" s="37" t="e">
        <f>VLOOKUP(C28,'化隆县7月30批'!$B$3:$FC$318,28,0)</f>
        <v>#N/A</v>
      </c>
      <c r="C28" s="40"/>
      <c r="D28" s="37" t="e">
        <f>VLOOKUP(C28,'化隆县7月30批'!$B$3:$FC$318,6,0)</f>
        <v>#N/A</v>
      </c>
      <c r="E28" s="37" t="e">
        <f>VLOOKUP(C28,'化隆县7月30批'!$B$3:$FC$318,30,0)</f>
        <v>#N/A</v>
      </c>
      <c r="F28" s="37"/>
      <c r="G28" s="37" t="e">
        <f>VLOOKUP(C28,'化隆县7月30批'!$B$3:$FC$318,20,0)</f>
        <v>#N/A</v>
      </c>
      <c r="H28" s="37" t="e">
        <f>VLOOKUP(C28,'化隆县7月30批'!$B$3:$FC$318,11,0)</f>
        <v>#N/A</v>
      </c>
      <c r="I28" s="37" t="e">
        <f>VLOOKUP(C28,'化隆县7月30批'!$B$3:$FC$318,12,0)</f>
        <v>#N/A</v>
      </c>
      <c r="J28" s="37" t="e">
        <f>VLOOKUP(C28,'化隆县7月30批'!$B$3:$FC$318,13,0)</f>
        <v>#N/A</v>
      </c>
      <c r="K28" s="37" t="e">
        <f>VLOOKUP(C28,'化隆县7月30批'!$B$3:$FC$318,3,0)</f>
        <v>#N/A</v>
      </c>
      <c r="L28" s="37" t="e">
        <f>VLOOKUP(C28,'化隆县7月30批'!$B$3:$FC$318,4,0)</f>
        <v>#N/A</v>
      </c>
      <c r="M28" s="37" t="e">
        <f>VLOOKUP(C28,'化隆县7月30批'!$B$3:$FC$318,26,0)</f>
        <v>#N/A</v>
      </c>
      <c r="N28" s="37" t="e">
        <f>VLOOKUP(C28,'化隆县7月30批'!$B$3:$FC$318,34,0)</f>
        <v>#N/A</v>
      </c>
      <c r="O28" s="37" t="e">
        <f>VLOOKUP(C28,'化隆县7月30批'!$B$3:$FC$318,31,0)</f>
        <v>#N/A</v>
      </c>
      <c r="P28" s="22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60"/>
      <c r="AT28" s="36"/>
      <c r="AU28" s="37" t="e">
        <f>VLOOKUP(C28,'化隆县7月30批'!$B$3:$FC$318,41,0)</f>
        <v>#N/A</v>
      </c>
      <c r="AV28" s="22" t="e">
        <f>VLOOKUP(C28,'化隆县7月30批'!$B$3:$FC$318,55,0)</f>
        <v>#N/A</v>
      </c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</row>
    <row r="29" spans="1:255" ht="19.5" customHeight="1">
      <c r="A29" s="34">
        <v>24</v>
      </c>
      <c r="B29" s="37" t="e">
        <f>VLOOKUP(C29,'化隆县7月30批'!$B$3:$FC$318,28,0)</f>
        <v>#N/A</v>
      </c>
      <c r="C29" s="40"/>
      <c r="D29" s="37" t="e">
        <f>VLOOKUP(C29,'化隆县7月30批'!$B$3:$FC$318,6,0)</f>
        <v>#N/A</v>
      </c>
      <c r="E29" s="37" t="e">
        <f>VLOOKUP(C29,'化隆县7月30批'!$B$3:$FC$318,30,0)</f>
        <v>#N/A</v>
      </c>
      <c r="F29" s="37"/>
      <c r="G29" s="37" t="e">
        <f>VLOOKUP(C29,'化隆县7月30批'!$B$3:$FC$318,20,0)</f>
        <v>#N/A</v>
      </c>
      <c r="H29" s="37" t="e">
        <f>VLOOKUP(C29,'化隆县7月30批'!$B$3:$FC$318,11,0)</f>
        <v>#N/A</v>
      </c>
      <c r="I29" s="37" t="e">
        <f>VLOOKUP(C29,'化隆县7月30批'!$B$3:$FC$318,12,0)</f>
        <v>#N/A</v>
      </c>
      <c r="J29" s="37" t="e">
        <f>VLOOKUP(C29,'化隆县7月30批'!$B$3:$FC$318,13,0)</f>
        <v>#N/A</v>
      </c>
      <c r="K29" s="37" t="e">
        <f>VLOOKUP(C29,'化隆县7月30批'!$B$3:$FC$318,3,0)</f>
        <v>#N/A</v>
      </c>
      <c r="L29" s="37" t="e">
        <f>VLOOKUP(C29,'化隆县7月30批'!$B$3:$FC$318,4,0)</f>
        <v>#N/A</v>
      </c>
      <c r="M29" s="37" t="e">
        <f>VLOOKUP(C29,'化隆县7月30批'!$B$3:$FC$318,26,0)</f>
        <v>#N/A</v>
      </c>
      <c r="N29" s="37" t="e">
        <f>VLOOKUP(C29,'化隆县7月30批'!$B$3:$FC$318,34,0)</f>
        <v>#N/A</v>
      </c>
      <c r="O29" s="37" t="e">
        <f>VLOOKUP(C29,'化隆县7月30批'!$B$3:$FC$318,31,0)</f>
        <v>#N/A</v>
      </c>
      <c r="P29" s="22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60"/>
      <c r="AT29" s="36"/>
      <c r="AU29" s="37" t="e">
        <f>VLOOKUP(C29,'化隆县7月30批'!$B$3:$FC$318,41,0)</f>
        <v>#N/A</v>
      </c>
      <c r="AV29" s="22" t="e">
        <f>VLOOKUP(C29,'化隆县7月30批'!$B$3:$FC$318,55,0)</f>
        <v>#N/A</v>
      </c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</row>
    <row r="30" spans="1:255" ht="19.5" customHeight="1">
      <c r="A30" s="34">
        <v>25</v>
      </c>
      <c r="B30" s="37" t="e">
        <f>VLOOKUP(C30,'化隆县7月30批'!$B$3:$FC$318,28,0)</f>
        <v>#N/A</v>
      </c>
      <c r="C30" s="40"/>
      <c r="D30" s="37" t="e">
        <f>VLOOKUP(C30,'化隆县7月30批'!$B$3:$FC$318,6,0)</f>
        <v>#N/A</v>
      </c>
      <c r="E30" s="37" t="e">
        <f>VLOOKUP(C30,'化隆县7月30批'!$B$3:$FC$318,30,0)</f>
        <v>#N/A</v>
      </c>
      <c r="F30" s="37"/>
      <c r="G30" s="37" t="e">
        <f>VLOOKUP(C30,'化隆县7月30批'!$B$3:$FC$318,20,0)</f>
        <v>#N/A</v>
      </c>
      <c r="H30" s="37" t="e">
        <f>VLOOKUP(C30,'化隆县7月30批'!$B$3:$FC$318,11,0)</f>
        <v>#N/A</v>
      </c>
      <c r="I30" s="37" t="e">
        <f>VLOOKUP(C30,'化隆县7月30批'!$B$3:$FC$318,12,0)</f>
        <v>#N/A</v>
      </c>
      <c r="J30" s="37" t="e">
        <f>VLOOKUP(C30,'化隆县7月30批'!$B$3:$FC$318,13,0)</f>
        <v>#N/A</v>
      </c>
      <c r="K30" s="37" t="e">
        <f>VLOOKUP(C30,'化隆县7月30批'!$B$3:$FC$318,3,0)</f>
        <v>#N/A</v>
      </c>
      <c r="L30" s="37" t="e">
        <f>VLOOKUP(C30,'化隆县7月30批'!$B$3:$FC$318,4,0)</f>
        <v>#N/A</v>
      </c>
      <c r="M30" s="37" t="e">
        <f>VLOOKUP(C30,'化隆县7月30批'!$B$3:$FC$318,26,0)</f>
        <v>#N/A</v>
      </c>
      <c r="N30" s="37" t="e">
        <f>VLOOKUP(C30,'化隆县7月30批'!$B$3:$FC$318,34,0)</f>
        <v>#N/A</v>
      </c>
      <c r="O30" s="37" t="e">
        <f>VLOOKUP(C30,'化隆县7月30批'!$B$3:$FC$318,31,0)</f>
        <v>#N/A</v>
      </c>
      <c r="P30" s="22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60"/>
      <c r="AT30" s="36"/>
      <c r="AU30" s="37" t="e">
        <f>VLOOKUP(C30,'化隆县7月30批'!$B$3:$FC$318,41,0)</f>
        <v>#N/A</v>
      </c>
      <c r="AV30" s="22" t="e">
        <f>VLOOKUP(C30,'化隆县7月30批'!$B$3:$FC$318,55,0)</f>
        <v>#N/A</v>
      </c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</row>
    <row r="31" spans="1:255" ht="19.5" customHeight="1">
      <c r="A31" s="34">
        <v>26</v>
      </c>
      <c r="B31" s="37" t="e">
        <f>VLOOKUP(C31,'化隆县7月30批'!$B$3:$FC$318,28,0)</f>
        <v>#N/A</v>
      </c>
      <c r="C31" s="40"/>
      <c r="D31" s="37" t="e">
        <f>VLOOKUP(C31,'化隆县7月30批'!$B$3:$FC$318,6,0)</f>
        <v>#N/A</v>
      </c>
      <c r="E31" s="37" t="e">
        <f>VLOOKUP(C31,'化隆县7月30批'!$B$3:$FC$318,30,0)</f>
        <v>#N/A</v>
      </c>
      <c r="F31" s="37"/>
      <c r="G31" s="37" t="e">
        <f>VLOOKUP(C31,'化隆县7月30批'!$B$3:$FC$318,20,0)</f>
        <v>#N/A</v>
      </c>
      <c r="H31" s="37" t="e">
        <f>VLOOKUP(C31,'化隆县7月30批'!$B$3:$FC$318,11,0)</f>
        <v>#N/A</v>
      </c>
      <c r="I31" s="37" t="e">
        <f>VLOOKUP(C31,'化隆县7月30批'!$B$3:$FC$318,12,0)</f>
        <v>#N/A</v>
      </c>
      <c r="J31" s="37" t="e">
        <f>VLOOKUP(C31,'化隆县7月30批'!$B$3:$FC$318,13,0)</f>
        <v>#N/A</v>
      </c>
      <c r="K31" s="37" t="e">
        <f>VLOOKUP(C31,'化隆县7月30批'!$B$3:$FC$318,3,0)</f>
        <v>#N/A</v>
      </c>
      <c r="L31" s="37" t="e">
        <f>VLOOKUP(C31,'化隆县7月30批'!$B$3:$FC$318,4,0)</f>
        <v>#N/A</v>
      </c>
      <c r="M31" s="37" t="e">
        <f>VLOOKUP(C31,'化隆县7月30批'!$B$3:$FC$318,26,0)</f>
        <v>#N/A</v>
      </c>
      <c r="N31" s="37" t="e">
        <f>VLOOKUP(C31,'化隆县7月30批'!$B$3:$FC$318,34,0)</f>
        <v>#N/A</v>
      </c>
      <c r="O31" s="37" t="e">
        <f>VLOOKUP(C31,'化隆县7月30批'!$B$3:$FC$318,31,0)</f>
        <v>#N/A</v>
      </c>
      <c r="P31" s="22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60"/>
      <c r="AT31" s="36"/>
      <c r="AU31" s="37" t="e">
        <f>VLOOKUP(C31,'化隆县7月30批'!$B$3:$FC$318,41,0)</f>
        <v>#N/A</v>
      </c>
      <c r="AV31" s="22" t="e">
        <f>VLOOKUP(C31,'化隆县7月30批'!$B$3:$FC$318,55,0)</f>
        <v>#N/A</v>
      </c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</row>
    <row r="32" spans="1:255" ht="19.5" customHeight="1">
      <c r="A32" s="34">
        <v>27</v>
      </c>
      <c r="B32" s="37" t="e">
        <f>VLOOKUP(C32,'化隆县7月30批'!$B$3:$FC$318,28,0)</f>
        <v>#N/A</v>
      </c>
      <c r="C32" s="40"/>
      <c r="D32" s="37" t="e">
        <f>VLOOKUP(C32,'化隆县7月30批'!$B$3:$FC$318,6,0)</f>
        <v>#N/A</v>
      </c>
      <c r="E32" s="37" t="e">
        <f>VLOOKUP(C32,'化隆县7月30批'!$B$3:$FC$318,30,0)</f>
        <v>#N/A</v>
      </c>
      <c r="F32" s="37"/>
      <c r="G32" s="37" t="e">
        <f>VLOOKUP(C32,'化隆县7月30批'!$B$3:$FC$318,20,0)</f>
        <v>#N/A</v>
      </c>
      <c r="H32" s="37" t="e">
        <f>VLOOKUP(C32,'化隆县7月30批'!$B$3:$FC$318,11,0)</f>
        <v>#N/A</v>
      </c>
      <c r="I32" s="37" t="e">
        <f>VLOOKUP(C32,'化隆县7月30批'!$B$3:$FC$318,12,0)</f>
        <v>#N/A</v>
      </c>
      <c r="J32" s="37" t="e">
        <f>VLOOKUP(C32,'化隆县7月30批'!$B$3:$FC$318,13,0)</f>
        <v>#N/A</v>
      </c>
      <c r="K32" s="37" t="e">
        <f>VLOOKUP(C32,'化隆县7月30批'!$B$3:$FC$318,3,0)</f>
        <v>#N/A</v>
      </c>
      <c r="L32" s="37" t="e">
        <f>VLOOKUP(C32,'化隆县7月30批'!$B$3:$FC$318,4,0)</f>
        <v>#N/A</v>
      </c>
      <c r="M32" s="37" t="e">
        <f>VLOOKUP(C32,'化隆县7月30批'!$B$3:$FC$318,26,0)</f>
        <v>#N/A</v>
      </c>
      <c r="N32" s="37" t="e">
        <f>VLOOKUP(C32,'化隆县7月30批'!$B$3:$FC$318,34,0)</f>
        <v>#N/A</v>
      </c>
      <c r="O32" s="37" t="e">
        <f>VLOOKUP(C32,'化隆县7月30批'!$B$3:$FC$318,31,0)</f>
        <v>#N/A</v>
      </c>
      <c r="P32" s="22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60"/>
      <c r="AT32" s="36"/>
      <c r="AU32" s="37" t="e">
        <f>VLOOKUP(C32,'化隆县7月30批'!$B$3:$FC$318,41,0)</f>
        <v>#N/A</v>
      </c>
      <c r="AV32" s="22" t="e">
        <f>VLOOKUP(C32,'化隆县7月30批'!$B$3:$FC$318,55,0)</f>
        <v>#N/A</v>
      </c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</row>
    <row r="33" spans="1:255" ht="19.5" customHeight="1">
      <c r="A33" s="34">
        <v>28</v>
      </c>
      <c r="B33" s="37" t="e">
        <f>VLOOKUP(C33,'化隆县7月30批'!$B$3:$FC$318,28,0)</f>
        <v>#N/A</v>
      </c>
      <c r="C33" s="40"/>
      <c r="D33" s="37" t="e">
        <f>VLOOKUP(C33,'化隆县7月30批'!$B$3:$FC$318,6,0)</f>
        <v>#N/A</v>
      </c>
      <c r="E33" s="37" t="e">
        <f>VLOOKUP(C33,'化隆县7月30批'!$B$3:$FC$318,30,0)</f>
        <v>#N/A</v>
      </c>
      <c r="F33" s="37"/>
      <c r="G33" s="37" t="e">
        <f>VLOOKUP(C33,'化隆县7月30批'!$B$3:$FC$318,20,0)</f>
        <v>#N/A</v>
      </c>
      <c r="H33" s="37" t="e">
        <f>VLOOKUP(C33,'化隆县7月30批'!$B$3:$FC$318,11,0)</f>
        <v>#N/A</v>
      </c>
      <c r="I33" s="37" t="e">
        <f>VLOOKUP(C33,'化隆县7月30批'!$B$3:$FC$318,12,0)</f>
        <v>#N/A</v>
      </c>
      <c r="J33" s="37" t="e">
        <f>VLOOKUP(C33,'化隆县7月30批'!$B$3:$FC$318,13,0)</f>
        <v>#N/A</v>
      </c>
      <c r="K33" s="37" t="e">
        <f>VLOOKUP(C33,'化隆县7月30批'!$B$3:$FC$318,3,0)</f>
        <v>#N/A</v>
      </c>
      <c r="L33" s="37" t="e">
        <f>VLOOKUP(C33,'化隆县7月30批'!$B$3:$FC$318,4,0)</f>
        <v>#N/A</v>
      </c>
      <c r="M33" s="37" t="e">
        <f>VLOOKUP(C33,'化隆县7月30批'!$B$3:$FC$318,26,0)</f>
        <v>#N/A</v>
      </c>
      <c r="N33" s="37" t="e">
        <f>VLOOKUP(C33,'化隆县7月30批'!$B$3:$FC$318,34,0)</f>
        <v>#N/A</v>
      </c>
      <c r="O33" s="37" t="e">
        <f>VLOOKUP(C33,'化隆县7月30批'!$B$3:$FC$318,31,0)</f>
        <v>#N/A</v>
      </c>
      <c r="P33" s="22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60"/>
      <c r="AT33" s="36"/>
      <c r="AU33" s="37" t="e">
        <f>VLOOKUP(C33,'化隆县7月30批'!$B$3:$FC$318,41,0)</f>
        <v>#N/A</v>
      </c>
      <c r="AV33" s="22" t="e">
        <f>VLOOKUP(C33,'化隆县7月30批'!$B$3:$FC$318,55,0)</f>
        <v>#N/A</v>
      </c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</row>
    <row r="34" spans="1:255" ht="19.5" customHeight="1">
      <c r="A34" s="34">
        <v>29</v>
      </c>
      <c r="B34" s="37" t="e">
        <f>VLOOKUP(C34,'化隆县7月30批'!$B$3:$FC$318,28,0)</f>
        <v>#N/A</v>
      </c>
      <c r="C34" s="40"/>
      <c r="D34" s="37" t="e">
        <f>VLOOKUP(C34,'化隆县7月30批'!$B$3:$FC$318,6,0)</f>
        <v>#N/A</v>
      </c>
      <c r="E34" s="37" t="e">
        <f>VLOOKUP(C34,'化隆县7月30批'!$B$3:$FC$318,30,0)</f>
        <v>#N/A</v>
      </c>
      <c r="F34" s="37"/>
      <c r="G34" s="37" t="e">
        <f>VLOOKUP(C34,'化隆县7月30批'!$B$3:$FC$318,20,0)</f>
        <v>#N/A</v>
      </c>
      <c r="H34" s="37" t="e">
        <f>VLOOKUP(C34,'化隆县7月30批'!$B$3:$FC$318,11,0)</f>
        <v>#N/A</v>
      </c>
      <c r="I34" s="37" t="e">
        <f>VLOOKUP(C34,'化隆县7月30批'!$B$3:$FC$318,12,0)</f>
        <v>#N/A</v>
      </c>
      <c r="J34" s="37" t="e">
        <f>VLOOKUP(C34,'化隆县7月30批'!$B$3:$FC$318,13,0)</f>
        <v>#N/A</v>
      </c>
      <c r="K34" s="37" t="e">
        <f>VLOOKUP(C34,'化隆县7月30批'!$B$3:$FC$318,3,0)</f>
        <v>#N/A</v>
      </c>
      <c r="L34" s="37" t="e">
        <f>VLOOKUP(C34,'化隆县7月30批'!$B$3:$FC$318,4,0)</f>
        <v>#N/A</v>
      </c>
      <c r="M34" s="37" t="e">
        <f>VLOOKUP(C34,'化隆县7月30批'!$B$3:$FC$318,26,0)</f>
        <v>#N/A</v>
      </c>
      <c r="N34" s="37" t="e">
        <f>VLOOKUP(C34,'化隆县7月30批'!$B$3:$FC$318,34,0)</f>
        <v>#N/A</v>
      </c>
      <c r="O34" s="37" t="e">
        <f>VLOOKUP(C34,'化隆县7月30批'!$B$3:$FC$318,31,0)</f>
        <v>#N/A</v>
      </c>
      <c r="P34" s="22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60"/>
      <c r="AT34" s="36"/>
      <c r="AU34" s="37" t="e">
        <f>VLOOKUP(C34,'化隆县7月30批'!$B$3:$FC$318,41,0)</f>
        <v>#N/A</v>
      </c>
      <c r="AV34" s="22" t="e">
        <f>VLOOKUP(C34,'化隆县7月30批'!$B$3:$FC$318,55,0)</f>
        <v>#N/A</v>
      </c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</row>
    <row r="35" spans="1:255" ht="19.5" customHeight="1">
      <c r="A35" s="34">
        <v>30</v>
      </c>
      <c r="B35" s="37" t="e">
        <f>VLOOKUP(C35,'化隆县7月30批'!$B$3:$FC$318,28,0)</f>
        <v>#N/A</v>
      </c>
      <c r="C35" s="40"/>
      <c r="D35" s="37" t="e">
        <f>VLOOKUP(C35,'化隆县7月30批'!$B$3:$FC$318,6,0)</f>
        <v>#N/A</v>
      </c>
      <c r="E35" s="37" t="e">
        <f>VLOOKUP(C35,'化隆县7月30批'!$B$3:$FC$318,30,0)</f>
        <v>#N/A</v>
      </c>
      <c r="F35" s="37"/>
      <c r="G35" s="37" t="e">
        <f>VLOOKUP(C35,'化隆县7月30批'!$B$3:$FC$318,20,0)</f>
        <v>#N/A</v>
      </c>
      <c r="H35" s="37" t="e">
        <f>VLOOKUP(C35,'化隆县7月30批'!$B$3:$FC$318,11,0)</f>
        <v>#N/A</v>
      </c>
      <c r="I35" s="37" t="e">
        <f>VLOOKUP(C35,'化隆县7月30批'!$B$3:$FC$318,12,0)</f>
        <v>#N/A</v>
      </c>
      <c r="J35" s="37" t="e">
        <f>VLOOKUP(C35,'化隆县7月30批'!$B$3:$FC$318,13,0)</f>
        <v>#N/A</v>
      </c>
      <c r="K35" s="37" t="e">
        <f>VLOOKUP(C35,'化隆县7月30批'!$B$3:$FC$318,3,0)</f>
        <v>#N/A</v>
      </c>
      <c r="L35" s="37" t="e">
        <f>VLOOKUP(C35,'化隆县7月30批'!$B$3:$FC$318,4,0)</f>
        <v>#N/A</v>
      </c>
      <c r="M35" s="37" t="e">
        <f>VLOOKUP(C35,'化隆县7月30批'!$B$3:$FC$318,26,0)</f>
        <v>#N/A</v>
      </c>
      <c r="N35" s="37" t="e">
        <f>VLOOKUP(C35,'化隆县7月30批'!$B$3:$FC$318,34,0)</f>
        <v>#N/A</v>
      </c>
      <c r="O35" s="37" t="e">
        <f>VLOOKUP(C35,'化隆县7月30批'!$B$3:$FC$318,31,0)</f>
        <v>#N/A</v>
      </c>
      <c r="P35" s="22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60"/>
      <c r="AT35" s="36"/>
      <c r="AU35" s="37" t="e">
        <f>VLOOKUP(C35,'化隆县7月30批'!$B$3:$FC$318,41,0)</f>
        <v>#N/A</v>
      </c>
      <c r="AV35" s="22" t="e">
        <f>VLOOKUP(C35,'化隆县7月30批'!$B$3:$FC$318,55,0)</f>
        <v>#N/A</v>
      </c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</row>
    <row r="36" spans="1:255" ht="19.5" customHeight="1">
      <c r="A36" s="34">
        <v>31</v>
      </c>
      <c r="B36" s="37" t="e">
        <f>VLOOKUP(C36,'化隆县7月30批'!$B$3:$FC$318,28,0)</f>
        <v>#N/A</v>
      </c>
      <c r="C36" s="40"/>
      <c r="D36" s="37" t="e">
        <f>VLOOKUP(C36,'化隆县7月30批'!$B$3:$FC$318,6,0)</f>
        <v>#N/A</v>
      </c>
      <c r="E36" s="37" t="e">
        <f>VLOOKUP(C36,'化隆县7月30批'!$B$3:$FC$318,30,0)</f>
        <v>#N/A</v>
      </c>
      <c r="F36" s="37"/>
      <c r="G36" s="37" t="e">
        <f>VLOOKUP(C36,'化隆县7月30批'!$B$3:$FC$318,20,0)</f>
        <v>#N/A</v>
      </c>
      <c r="H36" s="37" t="e">
        <f>VLOOKUP(C36,'化隆县7月30批'!$B$3:$FC$318,11,0)</f>
        <v>#N/A</v>
      </c>
      <c r="I36" s="37" t="e">
        <f>VLOOKUP(C36,'化隆县7月30批'!$B$3:$FC$318,12,0)</f>
        <v>#N/A</v>
      </c>
      <c r="J36" s="37" t="e">
        <f>VLOOKUP(C36,'化隆县7月30批'!$B$3:$FC$318,13,0)</f>
        <v>#N/A</v>
      </c>
      <c r="K36" s="37" t="e">
        <f>VLOOKUP(C36,'化隆县7月30批'!$B$3:$FC$318,3,0)</f>
        <v>#N/A</v>
      </c>
      <c r="L36" s="37" t="e">
        <f>VLOOKUP(C36,'化隆县7月30批'!$B$3:$FC$318,4,0)</f>
        <v>#N/A</v>
      </c>
      <c r="M36" s="37" t="e">
        <f>VLOOKUP(C36,'化隆县7月30批'!$B$3:$FC$318,26,0)</f>
        <v>#N/A</v>
      </c>
      <c r="N36" s="37" t="e">
        <f>VLOOKUP(C36,'化隆县7月30批'!$B$3:$FC$318,34,0)</f>
        <v>#N/A</v>
      </c>
      <c r="O36" s="37" t="e">
        <f>VLOOKUP(C36,'化隆县7月30批'!$B$3:$FC$318,31,0)</f>
        <v>#N/A</v>
      </c>
      <c r="P36" s="22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60"/>
      <c r="AT36" s="36"/>
      <c r="AU36" s="37" t="e">
        <f>VLOOKUP(C36,'化隆县7月30批'!$B$3:$FC$318,41,0)</f>
        <v>#N/A</v>
      </c>
      <c r="AV36" s="22" t="e">
        <f>VLOOKUP(C36,'化隆县7月30批'!$B$3:$FC$318,55,0)</f>
        <v>#N/A</v>
      </c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</row>
    <row r="37" spans="1:255" ht="19.5" customHeight="1">
      <c r="A37" s="34">
        <v>32</v>
      </c>
      <c r="B37" s="37" t="e">
        <f>VLOOKUP(C37,'化隆县7月30批'!$B$3:$FC$318,28,0)</f>
        <v>#N/A</v>
      </c>
      <c r="C37" s="40"/>
      <c r="D37" s="37" t="e">
        <f>VLOOKUP(C37,'化隆县7月30批'!$B$3:$FC$318,6,0)</f>
        <v>#N/A</v>
      </c>
      <c r="E37" s="37" t="e">
        <f>VLOOKUP(C37,'化隆县7月30批'!$B$3:$FC$318,30,0)</f>
        <v>#N/A</v>
      </c>
      <c r="F37" s="37"/>
      <c r="G37" s="37" t="e">
        <f>VLOOKUP(C37,'化隆县7月30批'!$B$3:$FC$318,20,0)</f>
        <v>#N/A</v>
      </c>
      <c r="H37" s="37" t="e">
        <f>VLOOKUP(C37,'化隆县7月30批'!$B$3:$FC$318,11,0)</f>
        <v>#N/A</v>
      </c>
      <c r="I37" s="37" t="e">
        <f>VLOOKUP(C37,'化隆县7月30批'!$B$3:$FC$318,12,0)</f>
        <v>#N/A</v>
      </c>
      <c r="J37" s="37" t="e">
        <f>VLOOKUP(C37,'化隆县7月30批'!$B$3:$FC$318,13,0)</f>
        <v>#N/A</v>
      </c>
      <c r="K37" s="37" t="e">
        <f>VLOOKUP(C37,'化隆县7月30批'!$B$3:$FC$318,3,0)</f>
        <v>#N/A</v>
      </c>
      <c r="L37" s="37" t="e">
        <f>VLOOKUP(C37,'化隆县7月30批'!$B$3:$FC$318,4,0)</f>
        <v>#N/A</v>
      </c>
      <c r="M37" s="37" t="e">
        <f>VLOOKUP(C37,'化隆县7月30批'!$B$3:$FC$318,26,0)</f>
        <v>#N/A</v>
      </c>
      <c r="N37" s="37" t="e">
        <f>VLOOKUP(C37,'化隆县7月30批'!$B$3:$FC$318,34,0)</f>
        <v>#N/A</v>
      </c>
      <c r="O37" s="37" t="e">
        <f>VLOOKUP(C37,'化隆县7月30批'!$B$3:$FC$318,31,0)</f>
        <v>#N/A</v>
      </c>
      <c r="P37" s="22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60"/>
      <c r="AT37" s="36"/>
      <c r="AU37" s="37" t="e">
        <f>VLOOKUP(C37,'化隆县7月30批'!$B$3:$FC$318,41,0)</f>
        <v>#N/A</v>
      </c>
      <c r="AV37" s="22" t="e">
        <f>VLOOKUP(C37,'化隆县7月30批'!$B$3:$FC$318,55,0)</f>
        <v>#N/A</v>
      </c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1:255" ht="19.5" customHeight="1">
      <c r="A38" s="34">
        <v>33</v>
      </c>
      <c r="B38" s="37" t="e">
        <f>VLOOKUP(C38,'化隆县7月30批'!$B$3:$FC$318,28,0)</f>
        <v>#N/A</v>
      </c>
      <c r="C38" s="40"/>
      <c r="D38" s="37" t="e">
        <f>VLOOKUP(C38,'化隆县7月30批'!$B$3:$FC$318,6,0)</f>
        <v>#N/A</v>
      </c>
      <c r="E38" s="37" t="e">
        <f>VLOOKUP(C38,'化隆县7月30批'!$B$3:$FC$318,30,0)</f>
        <v>#N/A</v>
      </c>
      <c r="F38" s="37"/>
      <c r="G38" s="37" t="e">
        <f>VLOOKUP(C38,'化隆县7月30批'!$B$3:$FC$318,20,0)</f>
        <v>#N/A</v>
      </c>
      <c r="H38" s="37" t="e">
        <f>VLOOKUP(C38,'化隆县7月30批'!$B$3:$FC$318,11,0)</f>
        <v>#N/A</v>
      </c>
      <c r="I38" s="37" t="e">
        <f>VLOOKUP(C38,'化隆县7月30批'!$B$3:$FC$318,12,0)</f>
        <v>#N/A</v>
      </c>
      <c r="J38" s="37" t="e">
        <f>VLOOKUP(C38,'化隆县7月30批'!$B$3:$FC$318,13,0)</f>
        <v>#N/A</v>
      </c>
      <c r="K38" s="37" t="e">
        <f>VLOOKUP(C38,'化隆县7月30批'!$B$3:$FC$318,3,0)</f>
        <v>#N/A</v>
      </c>
      <c r="L38" s="37" t="e">
        <f>VLOOKUP(C38,'化隆县7月30批'!$B$3:$FC$318,4,0)</f>
        <v>#N/A</v>
      </c>
      <c r="M38" s="37" t="e">
        <f>VLOOKUP(C38,'化隆县7月30批'!$B$3:$FC$318,26,0)</f>
        <v>#N/A</v>
      </c>
      <c r="N38" s="37" t="e">
        <f>VLOOKUP(C38,'化隆县7月30批'!$B$3:$FC$318,34,0)</f>
        <v>#N/A</v>
      </c>
      <c r="O38" s="37" t="e">
        <f>VLOOKUP(C38,'化隆县7月30批'!$B$3:$FC$318,31,0)</f>
        <v>#N/A</v>
      </c>
      <c r="P38" s="22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60"/>
      <c r="AT38" s="36"/>
      <c r="AU38" s="37" t="e">
        <f>VLOOKUP(C38,'化隆县7月30批'!$B$3:$FC$318,41,0)</f>
        <v>#N/A</v>
      </c>
      <c r="AV38" s="22" t="e">
        <f>VLOOKUP(C38,'化隆县7月30批'!$B$3:$FC$318,55,0)</f>
        <v>#N/A</v>
      </c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</row>
    <row r="39" spans="2:48" s="21" customFormat="1" ht="14.25">
      <c r="B39" s="23"/>
      <c r="N39" s="24"/>
      <c r="AU39" s="25"/>
      <c r="AV39" s="25"/>
    </row>
    <row r="40" spans="2:48" s="21" customFormat="1" ht="14.25">
      <c r="B40" s="23"/>
      <c r="N40" s="24"/>
      <c r="AU40" s="25"/>
      <c r="AV40" s="25"/>
    </row>
    <row r="41" spans="2:48" s="21" customFormat="1" ht="14.25">
      <c r="B41" s="23"/>
      <c r="N41" s="24"/>
      <c r="AU41" s="25"/>
      <c r="AV41" s="25"/>
    </row>
    <row r="42" spans="2:48" s="21" customFormat="1" ht="14.25">
      <c r="B42" s="23"/>
      <c r="N42" s="24"/>
      <c r="AU42" s="25"/>
      <c r="AV42" s="25"/>
    </row>
    <row r="43" spans="2:48" s="21" customFormat="1" ht="14.25">
      <c r="B43" s="23"/>
      <c r="N43" s="24"/>
      <c r="AU43" s="25"/>
      <c r="AV43" s="25"/>
    </row>
    <row r="44" spans="2:48" s="21" customFormat="1" ht="14.25">
      <c r="B44" s="23"/>
      <c r="N44" s="24"/>
      <c r="AU44" s="25"/>
      <c r="AV44" s="25"/>
    </row>
    <row r="45" spans="2:48" s="21" customFormat="1" ht="14.25">
      <c r="B45" s="23"/>
      <c r="N45" s="24"/>
      <c r="AU45" s="25"/>
      <c r="AV45" s="25"/>
    </row>
    <row r="46" spans="1:48" s="21" customFormat="1" ht="14.2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51"/>
      <c r="O46" s="41"/>
      <c r="P46" s="41"/>
      <c r="AU46" s="25"/>
      <c r="AV46" s="25"/>
    </row>
    <row r="47" spans="1:48" s="21" customFormat="1" ht="14.2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51"/>
      <c r="O47" s="41"/>
      <c r="P47" s="41"/>
      <c r="AU47" s="25"/>
      <c r="AV47" s="25"/>
    </row>
    <row r="48" spans="1:48" s="21" customFormat="1" ht="14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51"/>
      <c r="O48" s="41"/>
      <c r="P48" s="41"/>
      <c r="AU48" s="25"/>
      <c r="AV48" s="25"/>
    </row>
    <row r="49" spans="1:48" s="21" customFormat="1" ht="14.2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51"/>
      <c r="O49" s="41"/>
      <c r="P49" s="41"/>
      <c r="AU49" s="25"/>
      <c r="AV49" s="25"/>
    </row>
    <row r="50" spans="1:48" s="21" customFormat="1" ht="14.2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51"/>
      <c r="O50" s="41"/>
      <c r="P50" s="41"/>
      <c r="AU50" s="25"/>
      <c r="AV50" s="25"/>
    </row>
    <row r="51" spans="1:48" s="21" customFormat="1" ht="14.2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51"/>
      <c r="O51" s="41"/>
      <c r="P51" s="41"/>
      <c r="AU51" s="25"/>
      <c r="AV51" s="25"/>
    </row>
    <row r="52" spans="1:48" s="21" customFormat="1" ht="14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51"/>
      <c r="O52" s="41"/>
      <c r="P52" s="41"/>
      <c r="AU52" s="25"/>
      <c r="AV52" s="25"/>
    </row>
    <row r="53" spans="1:48" s="21" customFormat="1" ht="14.2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51"/>
      <c r="O53" s="41"/>
      <c r="P53" s="41"/>
      <c r="AU53" s="25"/>
      <c r="AV53" s="25"/>
    </row>
    <row r="54" spans="1:48" s="21" customFormat="1" ht="14.2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51"/>
      <c r="O54" s="41"/>
      <c r="P54" s="41"/>
      <c r="AU54" s="25"/>
      <c r="AV54" s="25"/>
    </row>
    <row r="55" spans="1:48" s="21" customFormat="1" ht="14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51"/>
      <c r="O55" s="41"/>
      <c r="P55" s="41"/>
      <c r="AU55" s="25"/>
      <c r="AV55" s="25"/>
    </row>
    <row r="56" spans="1:48" s="21" customFormat="1" ht="14.2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51"/>
      <c r="O56" s="41"/>
      <c r="P56" s="41"/>
      <c r="AU56" s="25"/>
      <c r="AV56" s="25"/>
    </row>
    <row r="57" spans="1:48" s="21" customFormat="1" ht="14.25" customHeight="1">
      <c r="A57" s="41"/>
      <c r="B57" s="41"/>
      <c r="C57" s="41"/>
      <c r="D57" s="41"/>
      <c r="E57" s="41"/>
      <c r="F57" s="41"/>
      <c r="G57" s="41"/>
      <c r="N57" s="24"/>
      <c r="AU57" s="25"/>
      <c r="AV57" s="25"/>
    </row>
  </sheetData>
  <sheetProtection/>
  <mergeCells count="29">
    <mergeCell ref="A1:AV1"/>
    <mergeCell ref="A2:AV2"/>
    <mergeCell ref="P3:AM3"/>
    <mergeCell ref="AN3:AS3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3:A5"/>
    <mergeCell ref="B3:B5"/>
    <mergeCell ref="C3:C5"/>
    <mergeCell ref="D3:D5"/>
    <mergeCell ref="E3:E5"/>
    <mergeCell ref="F3:F5"/>
    <mergeCell ref="G3:G5"/>
    <mergeCell ref="H3:H5"/>
    <mergeCell ref="N3:N5"/>
    <mergeCell ref="O3:O5"/>
    <mergeCell ref="AT3:AT5"/>
    <mergeCell ref="AU3:AU5"/>
    <mergeCell ref="AV3:AV5"/>
    <mergeCell ref="I3:J4"/>
    <mergeCell ref="K3:M4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H27"/>
  <sheetViews>
    <sheetView workbookViewId="0" topLeftCell="A1">
      <selection activeCell="O9" sqref="O9"/>
    </sheetView>
  </sheetViews>
  <sheetFormatPr defaultColWidth="9.00390625" defaultRowHeight="13.5"/>
  <cols>
    <col min="3" max="3" width="14.625" style="2" customWidth="1"/>
    <col min="4" max="8" width="9.00390625" style="0" customWidth="1"/>
    <col min="9" max="9" width="20.75390625" style="0" customWidth="1"/>
    <col min="10" max="10" width="14.625" style="2" customWidth="1"/>
    <col min="11" max="11" width="16.875" style="3" customWidth="1"/>
    <col min="12" max="12" width="13.75390625" style="4" customWidth="1"/>
    <col min="13" max="15" width="9.00390625" style="1" customWidth="1"/>
    <col min="16" max="16" width="10.75390625" style="0" customWidth="1"/>
  </cols>
  <sheetData>
    <row r="1" spans="10:60" ht="14.25">
      <c r="J1" s="12" t="s">
        <v>260</v>
      </c>
      <c r="K1" s="12"/>
      <c r="L1" s="12"/>
      <c r="M1" s="12" t="s">
        <v>260</v>
      </c>
      <c r="N1" s="12"/>
      <c r="O1" s="12"/>
      <c r="P1" s="12" t="s">
        <v>261</v>
      </c>
      <c r="Q1" s="12"/>
      <c r="R1" s="12"/>
      <c r="S1" s="12" t="s">
        <v>262</v>
      </c>
      <c r="T1" s="12"/>
      <c r="U1" s="12"/>
      <c r="V1" s="12" t="s">
        <v>263</v>
      </c>
      <c r="W1" s="12"/>
      <c r="X1" s="12"/>
      <c r="Y1" s="12" t="s">
        <v>264</v>
      </c>
      <c r="Z1" s="12"/>
      <c r="AA1" s="12"/>
      <c r="AB1" s="12" t="s">
        <v>265</v>
      </c>
      <c r="AC1" s="12"/>
      <c r="AD1" s="12"/>
      <c r="AE1" s="12" t="s">
        <v>266</v>
      </c>
      <c r="AF1" s="12"/>
      <c r="AG1" s="12"/>
      <c r="AH1" s="12" t="s">
        <v>267</v>
      </c>
      <c r="AI1" s="12"/>
      <c r="AJ1" s="12"/>
      <c r="AK1" s="12" t="s">
        <v>268</v>
      </c>
      <c r="AL1" s="12"/>
      <c r="AM1" s="12"/>
      <c r="AN1" s="12" t="s">
        <v>269</v>
      </c>
      <c r="AO1" s="12"/>
      <c r="AP1" s="12"/>
      <c r="AQ1" s="12" t="s">
        <v>270</v>
      </c>
      <c r="AR1" s="12"/>
      <c r="AS1" s="12"/>
      <c r="AT1" s="12" t="s">
        <v>271</v>
      </c>
      <c r="AU1" s="12"/>
      <c r="AV1" s="12"/>
      <c r="AW1" s="12" t="s">
        <v>272</v>
      </c>
      <c r="AX1" s="12"/>
      <c r="AY1" s="12"/>
      <c r="AZ1" s="12" t="s">
        <v>273</v>
      </c>
      <c r="BA1" s="12"/>
      <c r="BB1" s="12"/>
      <c r="BC1" s="12" t="s">
        <v>274</v>
      </c>
      <c r="BD1" s="12"/>
      <c r="BE1" s="12"/>
      <c r="BF1" s="12" t="s">
        <v>275</v>
      </c>
      <c r="BG1" s="12"/>
      <c r="BH1" s="12"/>
    </row>
    <row r="2" spans="1:12" s="1" customFormat="1" ht="13.5">
      <c r="A2" s="1" t="s">
        <v>237</v>
      </c>
      <c r="B2" s="5" t="s">
        <v>1</v>
      </c>
      <c r="C2" s="6" t="s">
        <v>276</v>
      </c>
      <c r="D2" s="7" t="s">
        <v>277</v>
      </c>
      <c r="E2" s="7" t="s">
        <v>278</v>
      </c>
      <c r="F2" s="7" t="s">
        <v>279</v>
      </c>
      <c r="G2" s="7" t="s">
        <v>280</v>
      </c>
      <c r="H2" s="7" t="s">
        <v>281</v>
      </c>
      <c r="I2" s="13" t="s">
        <v>282</v>
      </c>
      <c r="J2" s="6" t="s">
        <v>276</v>
      </c>
      <c r="K2" s="14" t="s">
        <v>283</v>
      </c>
      <c r="L2" s="15" t="s">
        <v>284</v>
      </c>
    </row>
    <row r="3" spans="2:60" s="1" customFormat="1" ht="81">
      <c r="B3" s="5">
        <v>1</v>
      </c>
      <c r="C3" s="8" t="s">
        <v>285</v>
      </c>
      <c r="D3" s="9" t="s">
        <v>286</v>
      </c>
      <c r="E3" s="9">
        <v>0.15</v>
      </c>
      <c r="F3" s="9">
        <v>0.017</v>
      </c>
      <c r="G3" s="5" t="s">
        <v>287</v>
      </c>
      <c r="H3" s="5" t="s">
        <v>288</v>
      </c>
      <c r="I3" s="9" t="s">
        <v>289</v>
      </c>
      <c r="J3" s="8" t="s">
        <v>285</v>
      </c>
      <c r="K3" s="16" t="str">
        <f>IF(E3="未检出",E3,E3&amp;D3)</f>
        <v>0.15mg/kg</v>
      </c>
      <c r="L3" s="17" t="str">
        <f>IF(OR(G3="不得使用",G3="不得检出"),G3,G3&amp;D3)</f>
        <v>≤3.0mg/kg</v>
      </c>
      <c r="M3" s="1" t="s">
        <v>285</v>
      </c>
      <c r="N3" s="1" t="s">
        <v>290</v>
      </c>
      <c r="O3" s="1" t="s">
        <v>291</v>
      </c>
      <c r="P3" s="1" t="str">
        <f>M4</f>
        <v>亚硫酸盐（以二氧化硫残留量计）</v>
      </c>
      <c r="Q3" s="1" t="str">
        <f>N4</f>
        <v>0.0005g/kg</v>
      </c>
      <c r="R3" s="1" t="str">
        <f>O4</f>
        <v>0.001g/kg</v>
      </c>
      <c r="S3" s="1" t="str">
        <f>M5</f>
        <v>亚硫酸盐（以二氧化硫残留量计）</v>
      </c>
      <c r="T3" s="1" t="str">
        <f>N5</f>
        <v>0.0005g/kg</v>
      </c>
      <c r="U3" s="1" t="str">
        <f>O5</f>
        <v>0.001g/kg</v>
      </c>
      <c r="V3" s="1" t="str">
        <f>M6</f>
        <v>环己基氨基磺酸钠（甜蜜素，以环己基氨基磺酸计）</v>
      </c>
      <c r="W3" s="1" t="str">
        <f>N6</f>
        <v>0.002g/kg</v>
      </c>
      <c r="X3" s="1" t="str">
        <f>O6</f>
        <v>0.004g/kg</v>
      </c>
      <c r="Y3" s="1" t="str">
        <f>M7</f>
        <v>金黄色葡萄球菌</v>
      </c>
      <c r="Z3" s="1" t="str">
        <f>N7</f>
        <v>未检出</v>
      </c>
      <c r="AA3" s="1" t="str">
        <f>O7</f>
        <v>/</v>
      </c>
      <c r="AB3" s="1">
        <f>M8</f>
        <v>0</v>
      </c>
      <c r="AC3" s="1">
        <f>N8</f>
        <v>0</v>
      </c>
      <c r="AD3" s="1">
        <f>O8</f>
        <v>0</v>
      </c>
      <c r="AE3" s="1">
        <f>M9</f>
        <v>0</v>
      </c>
      <c r="AF3" s="1">
        <f>N9</f>
        <v>0</v>
      </c>
      <c r="AG3" s="1">
        <f>O9</f>
        <v>0</v>
      </c>
      <c r="AH3" s="1">
        <f>M10</f>
        <v>0</v>
      </c>
      <c r="AI3" s="1">
        <f>N10</f>
        <v>0</v>
      </c>
      <c r="AJ3" s="1">
        <f>O10</f>
        <v>0</v>
      </c>
      <c r="AK3" s="1">
        <f>M11</f>
        <v>0</v>
      </c>
      <c r="AL3" s="1">
        <f>N11</f>
        <v>0</v>
      </c>
      <c r="AM3" s="1">
        <f>O11</f>
        <v>0</v>
      </c>
      <c r="AN3" s="1">
        <f>M12</f>
        <v>0</v>
      </c>
      <c r="AO3" s="1">
        <f>N12</f>
        <v>0</v>
      </c>
      <c r="AP3" s="1">
        <f>O12</f>
        <v>0</v>
      </c>
      <c r="AQ3" s="1">
        <f>M13</f>
        <v>0</v>
      </c>
      <c r="AR3" s="1">
        <f>N13</f>
        <v>0</v>
      </c>
      <c r="AS3" s="1">
        <f>O13</f>
        <v>0</v>
      </c>
      <c r="AT3" s="1">
        <f>M14</f>
        <v>0</v>
      </c>
      <c r="AU3" s="1">
        <f>N14</f>
        <v>0</v>
      </c>
      <c r="AV3" s="1">
        <f>O14</f>
        <v>0</v>
      </c>
      <c r="AW3" s="1">
        <f>M15</f>
        <v>0</v>
      </c>
      <c r="AX3" s="1">
        <f>N15</f>
        <v>0</v>
      </c>
      <c r="AY3" s="1">
        <f>O15</f>
        <v>0</v>
      </c>
      <c r="AZ3" s="1">
        <f>M16</f>
        <v>0</v>
      </c>
      <c r="BA3" s="1">
        <f>N16</f>
        <v>0</v>
      </c>
      <c r="BB3" s="1">
        <f>O16</f>
        <v>0</v>
      </c>
      <c r="BC3" s="1">
        <f>M17</f>
        <v>0</v>
      </c>
      <c r="BD3" s="1">
        <f>N17</f>
        <v>0</v>
      </c>
      <c r="BE3" s="1">
        <f>O17</f>
        <v>0</v>
      </c>
      <c r="BF3" s="1">
        <f>M18</f>
        <v>0</v>
      </c>
      <c r="BG3" s="1">
        <f>N18</f>
        <v>0</v>
      </c>
      <c r="BH3" s="1">
        <f>O18</f>
        <v>0</v>
      </c>
    </row>
    <row r="4" spans="2:15" s="1" customFormat="1" ht="54">
      <c r="B4" s="9">
        <v>2</v>
      </c>
      <c r="C4" s="10" t="s">
        <v>292</v>
      </c>
      <c r="D4" s="9" t="s">
        <v>293</v>
      </c>
      <c r="E4" s="5" t="s">
        <v>294</v>
      </c>
      <c r="F4" s="9">
        <v>0.001</v>
      </c>
      <c r="G4" s="9" t="s">
        <v>295</v>
      </c>
      <c r="H4" s="5" t="s">
        <v>288</v>
      </c>
      <c r="I4" s="9" t="s">
        <v>296</v>
      </c>
      <c r="J4" s="10" t="s">
        <v>292</v>
      </c>
      <c r="K4" s="16" t="str">
        <f>IF(E4="未检出",E4,E4&amp;D4)</f>
        <v>未检出</v>
      </c>
      <c r="L4" s="17" t="str">
        <f>IF(OR(G4="不得使用",G4="不得检出"),G4,G4&amp;D4)</f>
        <v>不得检出</v>
      </c>
      <c r="M4" s="1" t="s">
        <v>292</v>
      </c>
      <c r="N4" s="1" t="s">
        <v>297</v>
      </c>
      <c r="O4" s="1" t="s">
        <v>298</v>
      </c>
    </row>
    <row r="5" spans="2:15" s="1" customFormat="1" ht="54">
      <c r="B5" s="5">
        <v>1</v>
      </c>
      <c r="C5" s="10" t="s">
        <v>292</v>
      </c>
      <c r="D5" s="9" t="s">
        <v>293</v>
      </c>
      <c r="E5" s="5" t="s">
        <v>294</v>
      </c>
      <c r="F5" s="9">
        <v>0.001</v>
      </c>
      <c r="G5" s="5" t="s">
        <v>299</v>
      </c>
      <c r="H5" s="5" t="s">
        <v>288</v>
      </c>
      <c r="I5" s="9" t="s">
        <v>296</v>
      </c>
      <c r="J5" s="10" t="s">
        <v>292</v>
      </c>
      <c r="K5" s="16" t="str">
        <f>IF(E5="未检出",E5,E5&amp;D5)</f>
        <v>未检出</v>
      </c>
      <c r="L5" s="17" t="str">
        <f>IF(OR(G5="不得使用",G5="不得检出"),G5,G5&amp;D5)</f>
        <v>≤0.1g/kg</v>
      </c>
      <c r="M5" s="1" t="s">
        <v>292</v>
      </c>
      <c r="N5" s="1" t="s">
        <v>297</v>
      </c>
      <c r="O5" s="1" t="s">
        <v>298</v>
      </c>
    </row>
    <row r="6" spans="2:15" s="1" customFormat="1" ht="78.75">
      <c r="B6" s="9">
        <v>2</v>
      </c>
      <c r="C6" s="10" t="s">
        <v>300</v>
      </c>
      <c r="D6" s="9" t="s">
        <v>293</v>
      </c>
      <c r="E6" s="5" t="s">
        <v>294</v>
      </c>
      <c r="F6" s="9">
        <v>0.004</v>
      </c>
      <c r="G6" s="9" t="s">
        <v>295</v>
      </c>
      <c r="H6" s="5" t="s">
        <v>288</v>
      </c>
      <c r="I6" s="9" t="s">
        <v>301</v>
      </c>
      <c r="J6" s="10" t="s">
        <v>300</v>
      </c>
      <c r="K6" s="16" t="str">
        <f>IF(E6="未检出",E6,E6&amp;D6)</f>
        <v>未检出</v>
      </c>
      <c r="L6" s="17" t="str">
        <f>IF(OR(G6="不得使用",G6="不得检出"),G6,G6&amp;D6)</f>
        <v>不得检出</v>
      </c>
      <c r="M6" s="1" t="s">
        <v>300</v>
      </c>
      <c r="N6" s="1" t="s">
        <v>302</v>
      </c>
      <c r="O6" s="1" t="s">
        <v>303</v>
      </c>
    </row>
    <row r="7" spans="2:15" s="1" customFormat="1" ht="25.5" customHeight="1">
      <c r="B7" s="9">
        <v>3</v>
      </c>
      <c r="C7" s="10" t="s">
        <v>304</v>
      </c>
      <c r="D7" s="9" t="s">
        <v>305</v>
      </c>
      <c r="E7" s="5" t="s">
        <v>294</v>
      </c>
      <c r="F7" s="9" t="s">
        <v>27</v>
      </c>
      <c r="G7" s="9" t="s">
        <v>295</v>
      </c>
      <c r="H7" s="5" t="s">
        <v>288</v>
      </c>
      <c r="I7" s="9" t="s">
        <v>306</v>
      </c>
      <c r="J7" s="10" t="s">
        <v>304</v>
      </c>
      <c r="K7" s="16" t="str">
        <f>IF(E7="未检出",E7,E7&amp;D7)</f>
        <v>未检出</v>
      </c>
      <c r="L7" s="17" t="str">
        <f>IF(OR(G7="不得使用",G7="不得检出"),G7,G7&amp;D7)</f>
        <v>不得检出</v>
      </c>
      <c r="M7" s="1" t="s">
        <v>304</v>
      </c>
      <c r="N7" s="1" t="s">
        <v>294</v>
      </c>
      <c r="O7" s="1" t="s">
        <v>27</v>
      </c>
    </row>
    <row r="8" spans="3:12" s="1" customFormat="1" ht="13.5">
      <c r="C8" s="11"/>
      <c r="J8" s="11"/>
      <c r="K8" s="18"/>
      <c r="L8" s="19"/>
    </row>
    <row r="9" spans="3:12" s="1" customFormat="1" ht="13.5">
      <c r="C9" s="11"/>
      <c r="J9" s="11"/>
      <c r="K9" s="18"/>
      <c r="L9" s="19"/>
    </row>
    <row r="10" spans="3:12" s="1" customFormat="1" ht="13.5">
      <c r="C10" s="11"/>
      <c r="J10" s="11"/>
      <c r="K10" s="18"/>
      <c r="L10" s="19"/>
    </row>
    <row r="11" spans="3:12" s="1" customFormat="1" ht="13.5">
      <c r="C11" s="11"/>
      <c r="J11" s="11"/>
      <c r="K11" s="18"/>
      <c r="L11" s="19"/>
    </row>
    <row r="12" spans="3:12" s="1" customFormat="1" ht="13.5">
      <c r="C12" s="11"/>
      <c r="J12" s="11"/>
      <c r="K12" s="18"/>
      <c r="L12" s="19"/>
    </row>
    <row r="13" spans="3:12" s="1" customFormat="1" ht="13.5">
      <c r="C13" s="11"/>
      <c r="J13" s="11"/>
      <c r="K13" s="18"/>
      <c r="L13" s="19"/>
    </row>
    <row r="14" spans="3:12" s="1" customFormat="1" ht="13.5">
      <c r="C14" s="11"/>
      <c r="J14" s="11"/>
      <c r="K14" s="18"/>
      <c r="L14" s="19"/>
    </row>
    <row r="15" spans="3:12" s="1" customFormat="1" ht="13.5">
      <c r="C15" s="11"/>
      <c r="J15" s="11"/>
      <c r="K15" s="18"/>
      <c r="L15" s="19"/>
    </row>
    <row r="16" spans="3:12" s="1" customFormat="1" ht="13.5">
      <c r="C16" s="11"/>
      <c r="J16" s="11"/>
      <c r="K16" s="18"/>
      <c r="L16" s="19"/>
    </row>
    <row r="17" spans="3:12" s="1" customFormat="1" ht="13.5">
      <c r="C17" s="11"/>
      <c r="J17" s="11"/>
      <c r="K17" s="18"/>
      <c r="L17" s="19"/>
    </row>
    <row r="18" spans="3:12" s="1" customFormat="1" ht="13.5">
      <c r="C18" s="11"/>
      <c r="J18" s="11"/>
      <c r="K18" s="18"/>
      <c r="L18" s="19"/>
    </row>
    <row r="19" spans="3:12" s="1" customFormat="1" ht="13.5">
      <c r="C19" s="11"/>
      <c r="J19" s="11"/>
      <c r="K19" s="18"/>
      <c r="L19" s="19"/>
    </row>
    <row r="20" spans="3:12" s="1" customFormat="1" ht="13.5">
      <c r="C20" s="11"/>
      <c r="J20" s="11"/>
      <c r="K20" s="18"/>
      <c r="L20" s="19"/>
    </row>
    <row r="21" spans="3:12" s="1" customFormat="1" ht="13.5">
      <c r="C21" s="11"/>
      <c r="J21" s="11"/>
      <c r="K21" s="18"/>
      <c r="L21" s="19"/>
    </row>
    <row r="22" spans="3:12" s="1" customFormat="1" ht="24.75" customHeight="1">
      <c r="C22" s="11"/>
      <c r="J22" s="11"/>
      <c r="K22" s="18"/>
      <c r="L22" s="19"/>
    </row>
    <row r="23" spans="3:12" s="1" customFormat="1" ht="13.5">
      <c r="C23" s="11"/>
      <c r="J23" s="11"/>
      <c r="K23" s="18"/>
      <c r="L23" s="19"/>
    </row>
    <row r="24" spans="3:12" s="1" customFormat="1" ht="13.5">
      <c r="C24" s="11"/>
      <c r="J24" s="11"/>
      <c r="K24" s="18"/>
      <c r="L24" s="19"/>
    </row>
    <row r="25" spans="3:12" s="1" customFormat="1" ht="13.5">
      <c r="C25" s="11"/>
      <c r="J25" s="11"/>
      <c r="K25" s="18"/>
      <c r="L25" s="19"/>
    </row>
    <row r="26" spans="3:12" s="1" customFormat="1" ht="13.5">
      <c r="C26" s="11"/>
      <c r="J26" s="11"/>
      <c r="K26" s="18"/>
      <c r="L26" s="19"/>
    </row>
    <row r="27" spans="3:12" s="1" customFormat="1" ht="13.5">
      <c r="C27" s="11"/>
      <c r="J27" s="11"/>
      <c r="K27" s="18"/>
      <c r="L27" s="19"/>
    </row>
  </sheetData>
  <sheetProtection/>
  <mergeCells count="17"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海灵软件—何易佳</cp:lastModifiedBy>
  <cp:lastPrinted>2017-07-03T02:27:59Z</cp:lastPrinted>
  <dcterms:created xsi:type="dcterms:W3CDTF">2016-02-24T06:21:45Z</dcterms:created>
  <dcterms:modified xsi:type="dcterms:W3CDTF">2023-05-02T07:20:06Z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KSOReadingLayo">
    <vt:bool>true</vt:bool>
  </property>
  <property fmtid="{D5CDD505-2E9C-101B-9397-08002B2CF9AE}" pid="5" name="WorkbookGu">
    <vt:lpwstr>b737eca4-b949-4cbc-8f6b-f59f7633e231</vt:lpwstr>
  </property>
  <property fmtid="{D5CDD505-2E9C-101B-9397-08002B2CF9AE}" pid="6" name="I">
    <vt:lpwstr>770E08A20D9F466DA508A5CE6CE3CD57_12</vt:lpwstr>
  </property>
</Properties>
</file>